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2\202209\"/>
    </mc:Choice>
  </mc:AlternateContent>
  <xr:revisionPtr revIDLastSave="0" documentId="13_ncr:1_{A7A0A618-7E1C-48C7-80A5-0AF6183AE32B}" xr6:coauthVersionLast="47" xr6:coauthVersionMax="47" xr10:uidLastSave="{00000000-0000-0000-0000-000000000000}"/>
  <bookViews>
    <workbookView xWindow="-28920" yWindow="-120" windowWidth="29040" windowHeight="16440" activeTab="1" xr2:uid="{A7CBC392-26F9-46CB-BD38-ABFDC2F60E0F}"/>
  </bookViews>
  <sheets>
    <sheet name="Disclaimer" sheetId="42" r:id="rId1"/>
    <sheet name="Attestation" sheetId="73" r:id="rId2"/>
    <sheet name="Index" sheetId="15" r:id="rId3"/>
    <sheet name="1" sheetId="17" r:id="rId4"/>
    <sheet name="2" sheetId="63" r:id="rId5"/>
    <sheet name="3" sheetId="18" r:id="rId6"/>
    <sheet name="4" sheetId="38" r:id="rId7"/>
    <sheet name="5" sheetId="71" r:id="rId8"/>
  </sheets>
  <externalReferences>
    <externalReference r:id="rId9"/>
    <externalReference r:id="rId10"/>
    <externalReference r:id="rId11"/>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8" l="1"/>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E29" i="18"/>
  <c r="E25" i="18"/>
  <c r="E12" i="18"/>
  <c r="E17" i="18" s="1"/>
  <c r="E7" i="18"/>
  <c r="E6" i="18" s="1"/>
  <c r="E33" i="18" s="1"/>
  <c r="D32" i="63"/>
  <c r="D31" i="63"/>
  <c r="D29" i="63"/>
  <c r="D27" i="63"/>
  <c r="D16" i="63" l="1"/>
  <c r="D14" i="63"/>
  <c r="D13" i="63"/>
  <c r="D12" i="63"/>
  <c r="E10" i="63"/>
  <c r="D10" i="63"/>
  <c r="D8" i="63"/>
  <c r="D7" i="63"/>
  <c r="D6" i="63"/>
  <c r="D18" i="17" l="1"/>
</calcChain>
</file>

<file path=xl/sharedStrings.xml><?xml version="1.0" encoding="utf-8"?>
<sst xmlns="http://schemas.openxmlformats.org/spreadsheetml/2006/main" count="316" uniqueCount="238">
  <si>
    <t>Total</t>
  </si>
  <si>
    <t xml:space="preserve">Page </t>
  </si>
  <si>
    <t>Total risk-weighted assets</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</si>
  <si>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</si>
  <si>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</si>
  <si>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</si>
  <si>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</si>
  <si>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</si>
  <si>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</si>
  <si>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</si>
  <si>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</si>
  <si>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</si>
  <si>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</si>
  <si>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</si>
  <si>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</si>
  <si>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</si>
  <si>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</si>
  <si>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</si>
  <si>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</si>
  <si>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</si>
  <si>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</si>
  <si>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</si>
  <si>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</si>
  <si>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</si>
  <si>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Of which IMA</t>
  </si>
  <si>
    <t>Large exposures</t>
  </si>
  <si>
    <t>Operational risk</t>
  </si>
  <si>
    <t>Amounts below the thresholds for deduction (subject to 250% risk weight)</t>
  </si>
  <si>
    <t>Leverage ratio</t>
  </si>
  <si>
    <t>EU-14a</t>
  </si>
  <si>
    <t>EU-19a</t>
  </si>
  <si>
    <t>EU-19b</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</si>
  <si>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</si>
  <si>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</si>
  <si>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</si>
  <si>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</si>
  <si>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</si>
  <si>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</si>
  <si>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</si>
  <si>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</si>
  <si>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</si>
  <si>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</si>
  <si>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</si>
  <si>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</si>
  <si>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</si>
  <si>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</si>
  <si>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</si>
  <si>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</si>
  <si>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</si>
  <si>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</si>
  <si>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</si>
  <si>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</si>
  <si>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</si>
  <si>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</si>
  <si>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</si>
  <si>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</si>
  <si>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</si>
  <si>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</si>
  <si>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</si>
  <si>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</si>
  <si>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</si>
  <si>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</si>
  <si>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</si>
  <si>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</si>
  <si>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Return to Index</t>
  </si>
  <si>
    <t xml:space="preserve">IFRS9-FL - Comparison of own funds, capital and leverage ratios to IFRS9 </t>
  </si>
  <si>
    <t>EU LIQ1 - Liquidity Coverage Ratio</t>
  </si>
  <si>
    <t>Disclaimer</t>
  </si>
  <si>
    <t>Composition of capital</t>
  </si>
  <si>
    <t>Liquidity coverage ratio</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</si>
  <si>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</si>
  <si>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</si>
  <si>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</si>
  <si>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</si>
  <si>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NA</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</si>
  <si>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</si>
  <si>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</si>
  <si>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</si>
  <si>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</si>
  <si>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</si>
  <si>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</si>
  <si>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</si>
  <si>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</si>
  <si>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</si>
  <si>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</si>
  <si>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</si>
  <si>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</si>
  <si>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</si>
  <si>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</si>
  <si>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</si>
  <si>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</si>
  <si>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</si>
  <si>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EU-9a</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</si>
  <si>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</si>
  <si>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</si>
  <si>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</si>
  <si>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</si>
  <si>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</si>
  <si>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</si>
  <si>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</si>
  <si>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</si>
  <si>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</si>
  <si>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</si>
  <si>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</si>
  <si>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</si>
  <si>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</si>
  <si>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</si>
  <si>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</si>
  <si>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</si>
  <si>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</si>
  <si>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</si>
  <si>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</si>
  <si>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</si>
  <si>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</si>
  <si>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</si>
  <si>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</si>
  <si>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</si>
  <si>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</si>
  <si>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</si>
  <si>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</si>
  <si>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</si>
  <si>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</si>
  <si>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</si>
  <si>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</si>
  <si>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</si>
  <si>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</si>
  <si>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</si>
  <si>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</si>
  <si>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</si>
  <si>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</si>
  <si>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</si>
  <si>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</si>
  <si>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</si>
  <si>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</si>
  <si>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</si>
  <si>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</si>
  <si>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</si>
  <si>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</si>
  <si>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</si>
  <si>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</si>
  <si>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</si>
  <si>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</si>
  <si>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</si>
  <si>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</si>
  <si>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</si>
  <si>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</si>
  <si>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</si>
  <si>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</si>
  <si>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</si>
  <si>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</si>
  <si>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</si>
  <si>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</si>
  <si>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</si>
  <si>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</si>
  <si>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</si>
  <si>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</si>
  <si>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</si>
  <si>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</si>
  <si>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</si>
  <si>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</si>
  <si>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</si>
  <si>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</si>
  <si>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</si>
  <si>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</si>
  <si>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</si>
  <si>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</si>
  <si>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</si>
  <si>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</si>
  <si>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</si>
  <si>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</si>
  <si>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EU LIQ1 - Quantitative information of LCR</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</si>
  <si>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</si>
  <si>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</si>
  <si>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</si>
  <si>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</si>
  <si>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</si>
  <si>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</si>
  <si>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</si>
  <si>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</si>
  <si>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</si>
  <si>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</si>
  <si>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</si>
  <si>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</si>
  <si>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</si>
  <si>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</si>
  <si>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</si>
  <si>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</si>
  <si>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</si>
  <si>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</si>
  <si>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</si>
  <si>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</si>
  <si>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</si>
  <si>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</si>
  <si>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</si>
  <si>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</si>
  <si>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</si>
  <si>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Disclosure reference period</t>
  </si>
  <si>
    <t>DKK</t>
  </si>
  <si>
    <t>Disclosure reference date</t>
  </si>
  <si>
    <t>Reporting currency</t>
  </si>
  <si>
    <t>Name of disclosing institution</t>
  </si>
  <si>
    <t>LEI-code of disclosing institution</t>
  </si>
  <si>
    <t>549300DHT635Q5P8J715</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</si>
  <si>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</si>
  <si>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</si>
  <si>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</si>
  <si>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</si>
  <si>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</si>
  <si>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</si>
  <si>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</si>
  <si>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</si>
  <si>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</si>
  <si>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</si>
  <si>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</si>
  <si>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</si>
  <si>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</si>
  <si>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t>-</t>
  </si>
  <si>
    <t>Of which to be made up of CET1 capital (percentage points)</t>
  </si>
  <si>
    <t>Of which to be made up of Tier 1 capital (percentage points)</t>
  </si>
  <si>
    <t>Retail deposits and deposits from small business customers, of which</t>
  </si>
  <si>
    <t>30 September 2021</t>
  </si>
  <si>
    <t>Quarterly</t>
  </si>
  <si>
    <t>30 September 2022</t>
  </si>
  <si>
    <t>1 July to 30 September 2022</t>
  </si>
  <si>
    <t>Spar Nord A/S Additional Pillar 3 Disclosures Q3 2022</t>
  </si>
  <si>
    <t>30 June 2022</t>
  </si>
  <si>
    <t>31 March 2022</t>
  </si>
  <si>
    <t>31 December 2021</t>
  </si>
  <si>
    <t>Reference is made to "Spar Nord Risk Report 2021" section 4.3.1 regarding the use of IFRS9 transitional arrangements.</t>
  </si>
  <si>
    <t>31 Dec. 2021</t>
  </si>
  <si>
    <t>31 Mar. 2022</t>
  </si>
  <si>
    <t>30 Jun. 2022</t>
  </si>
  <si>
    <t>30 Sep. 2022</t>
  </si>
  <si>
    <t>At 30 September 2022</t>
  </si>
  <si>
    <t>The main drivers of the LCR results are caused by business initiatives and market developments. As the acquisition of other banks and the issuance MERL capital.
The Bank have not changed underlying principles for the calculation of LCR in the last four quarters.</t>
  </si>
  <si>
    <t>Leverage ratio total exposure measure*</t>
  </si>
  <si>
    <t>* The Leverage Ratio is calculated 1.3 percentage point higher compared to 31 march 2022. Primarily this is due to Spar Nord at the end of the second quarter made use of CRRII article 429a i), which clarifies that fiduciary assets is be be excluded from the leverage ratio exposure</t>
  </si>
  <si>
    <t>The institution's Additional Pillar 3 Disclosures as at 30 September 2022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3. November 2022
Lasse Nyby
Chief Executive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</si>
</sst>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 #,##0_ ;_ * \-#,##0_ ;_ * &quot;-&quot;_ ;_ @_ "/>
    <numFmt numFmtId="166" formatCode="_ &quot;kr.&quot;\ * #,##0.00_ ;_ &quot;kr.&quot;\ * \-#,##0.00_ ;_ &quot;kr.&quot;\ * &quot;-&quot;??_ ;_ @_ "/>
    <numFmt numFmtId="167" formatCode="_ * #,##0.00_ ;_ * \-#,##0.00_ ;_ * &quot;-&quot;??_ ;_ @_ "/>
    <numFmt numFmtId="168" formatCode="_ * #,##0_ ;_ * \-#,##0_ ;_ * &quot;-&quot;??_ ;_ @_ "/>
    <numFmt numFmtId="169" formatCode="#,##0.0"/>
    <numFmt numFmtId="170" formatCode="0.0"/>
    <numFmt numFmtId="171" formatCode="_-* #,##0.00_-;\-* #,##0.00_-;_-* \-??_-;_-@_-"/>
    <numFmt numFmtId="172" formatCode="#,##0.0_ ;\-#,##0.0\ "/>
  </numFmts>
  <fonts count="65" x14ac:knownFonts="1">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u/>
      <sz val="9.35"/>
      <color theme="10"/>
      <name val="Calibri"/>
      <family val="2"/>
    </font>
    <font>
      <i/>
      <sz val="11"/>
      <color theme="1"/>
      <name val="Century Gothic"/>
      <family val="2"/>
    </font>
    <font>
      <sz val="11"/>
      <color theme="1"/>
      <name val="Century Gothic"/>
      <family val="2"/>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sz val="11"/>
      <color theme="1"/>
      <name val="Calibri"/>
      <family val="2"/>
      <charset val="238"/>
      <scheme val="minor"/>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
      <sz val="11"/>
      <color rgb="FFFF0000"/>
      <name val="Century Gothic"/>
      <family val="2"/>
    </font>
    <font>
      <b/>
      <sz val="11"/>
      <color rgb="FFFF0000"/>
      <name val="Century Gothic"/>
      <family val="2"/>
    </font>
  </fonts>
  <fills count="54">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6795556505021"/>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32">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top/>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s>
  <cellStyleXfs count="245">
    <xf numFmtId="0" fontId="0" fillId="0" borderId="0"/>
    <xf numFmtId="166" fontId="1" fillId="0" borderId="0" applyFont="0" applyFill="0" applyBorder="0" applyAlignment="0" applyProtection="0"/>
    <xf numFmtId="0" fontId="2" fillId="0" borderId="0">
      <alignment vertical="center"/>
    </xf>
    <xf numFmtId="166" fontId="2" fillId="0" borderId="0" applyFont="0" applyFill="0" applyBorder="0" applyAlignment="0" applyProtection="0">
      <alignment vertical="center"/>
    </xf>
    <xf numFmtId="0" fontId="3" fillId="0" borderId="0"/>
    <xf numFmtId="49" fontId="4" fillId="2" borderId="2">
      <alignment vertical="center"/>
    </xf>
    <xf numFmtId="43"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applyNumberFormat="0" applyFill="0" applyBorder="0" applyAlignment="0" applyProtection="0"/>
    <xf numFmtId="167"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0" fontId="24" fillId="7" borderId="9" applyNumberFormat="0" applyFill="0" applyBorder="0" applyAlignment="0" applyProtection="0">
      <alignment horizontal="left"/>
    </xf>
    <xf numFmtId="0" fontId="22" fillId="0" borderId="0" applyNumberFormat="0" applyFill="0" applyBorder="0" applyAlignment="0" applyProtection="0"/>
    <xf numFmtId="0" fontId="23" fillId="7" borderId="10" applyFont="0" applyBorder="0">
      <alignment horizontal="center" wrapText="1"/>
    </xf>
    <xf numFmtId="0" fontId="2" fillId="8" borderId="4" applyNumberFormat="0" applyFont="0" applyBorder="0">
      <alignment horizontal="center" vertical="center"/>
    </xf>
    <xf numFmtId="0" fontId="2" fillId="0" borderId="0"/>
    <xf numFmtId="0" fontId="25" fillId="0" borderId="0"/>
    <xf numFmtId="0" fontId="2" fillId="0" borderId="0"/>
    <xf numFmtId="0" fontId="2" fillId="0" borderId="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0" borderId="0" applyNumberFormat="0" applyBorder="0" applyProtection="0">
      <alignment horizontal="left" vertical="center" wrapText="1"/>
      <protection locked="0"/>
    </xf>
    <xf numFmtId="0" fontId="30" fillId="24" borderId="0" applyNumberFormat="0" applyBorder="0" applyAlignment="0" applyProtection="0"/>
    <xf numFmtId="0" fontId="31" fillId="28" borderId="20" applyNumberFormat="0" applyAlignment="0" applyProtection="0"/>
    <xf numFmtId="0" fontId="32" fillId="25" borderId="0" applyNumberFormat="0" applyBorder="0" applyAlignment="0" applyProtection="0"/>
    <xf numFmtId="0" fontId="33" fillId="41" borderId="20" applyNumberFormat="0" applyAlignment="0" applyProtection="0"/>
    <xf numFmtId="0" fontId="34" fillId="41" borderId="20" applyNumberFormat="0" applyAlignment="0" applyProtection="0"/>
    <xf numFmtId="0" fontId="35" fillId="42" borderId="21" applyNumberFormat="0" applyAlignment="0" applyProtection="0"/>
    <xf numFmtId="0" fontId="36" fillId="0" borderId="22" applyNumberFormat="0" applyFill="0" applyAlignment="0" applyProtection="0"/>
    <xf numFmtId="0" fontId="37" fillId="42" borderId="21" applyNumberFormat="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41" fillId="0" borderId="0" applyNumberFormat="0" applyFill="0" applyBorder="0" applyAlignment="0" applyProtection="0"/>
    <xf numFmtId="164" fontId="2" fillId="0" borderId="0" applyFont="0" applyFill="0" applyBorder="0" applyAlignment="0" applyProtection="0"/>
    <xf numFmtId="0" fontId="29" fillId="0" borderId="0" applyNumberFormat="0" applyFill="0" applyBorder="0" applyProtection="0">
      <alignment horizontal="right" vertical="center"/>
      <protection locked="0"/>
    </xf>
    <xf numFmtId="0" fontId="35" fillId="42" borderId="21" applyNumberFormat="0" applyAlignment="0" applyProtection="0"/>
    <xf numFmtId="0" fontId="41" fillId="0" borderId="0" applyNumberFormat="0" applyFill="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1" fillId="28" borderId="2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5" borderId="0" applyNumberFormat="0" applyBorder="0" applyAlignment="0" applyProtection="0"/>
    <xf numFmtId="0" fontId="45" fillId="0" borderId="25" applyNumberFormat="0" applyFill="0" applyAlignment="0" applyProtection="0"/>
    <xf numFmtId="0" fontId="45" fillId="0" borderId="0" applyNumberFormat="0" applyFill="0" applyBorder="0" applyAlignment="0" applyProtection="0"/>
    <xf numFmtId="3" fontId="2" fillId="43" borderId="26" applyFont="0" applyProtection="0">
      <alignment horizontal="right" vertical="center"/>
    </xf>
    <xf numFmtId="0" fontId="2" fillId="43" borderId="27" applyNumberFormat="0" applyFont="0" applyBorder="0" applyProtection="0">
      <alignment horizontal="left" vertical="center"/>
    </xf>
    <xf numFmtId="0" fontId="46" fillId="0" borderId="0" applyNumberFormat="0" applyFill="0" applyBorder="0" applyAlignment="0" applyProtection="0">
      <alignment vertical="top"/>
      <protection locked="0"/>
    </xf>
    <xf numFmtId="0" fontId="36" fillId="0" borderId="22" applyNumberFormat="0" applyFill="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24" borderId="0" applyNumberFormat="0" applyBorder="0" applyAlignment="0" applyProtection="0"/>
    <xf numFmtId="0" fontId="48" fillId="28" borderId="20" applyNumberFormat="0" applyAlignment="0" applyProtection="0"/>
    <xf numFmtId="3" fontId="2" fillId="44" borderId="26" applyFont="0">
      <alignment horizontal="right" vertical="center"/>
      <protection locked="0"/>
    </xf>
    <xf numFmtId="0" fontId="2" fillId="45" borderId="28" applyNumberFormat="0" applyFont="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2" fillId="25" borderId="0" applyNumberFormat="0" applyBorder="0" applyAlignment="0" applyProtection="0"/>
    <xf numFmtId="0" fontId="49" fillId="41" borderId="29" applyNumberFormat="0" applyAlignment="0" applyProtection="0"/>
    <xf numFmtId="0" fontId="4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22" applyNumberFormat="0" applyFill="0" applyAlignment="0" applyProtection="0"/>
    <xf numFmtId="0" fontId="52" fillId="0" borderId="0" applyNumberFormat="0" applyFill="0" applyBorder="0" applyAlignment="0" applyProtection="0"/>
    <xf numFmtId="171" fontId="2" fillId="0" borderId="0" applyFill="0" applyBorder="0" applyAlignment="0" applyProtection="0"/>
    <xf numFmtId="171"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53" fillId="46"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6" fillId="0" borderId="0"/>
    <xf numFmtId="0" fontId="2" fillId="0" borderId="0"/>
    <xf numFmtId="0" fontId="26" fillId="0" borderId="0"/>
    <xf numFmtId="0" fontId="1" fillId="0" borderId="0"/>
    <xf numFmtId="0" fontId="1" fillId="0" borderId="0"/>
    <xf numFmtId="0" fontId="2" fillId="0" borderId="0"/>
    <xf numFmtId="0" fontId="26" fillId="0" borderId="0"/>
    <xf numFmtId="0" fontId="54" fillId="0" borderId="0"/>
    <xf numFmtId="0" fontId="2" fillId="0" borderId="0"/>
    <xf numFmtId="0" fontId="2" fillId="0" borderId="0"/>
    <xf numFmtId="0" fontId="25" fillId="0" borderId="0"/>
    <xf numFmtId="0" fontId="1" fillId="0" borderId="0"/>
    <xf numFmtId="0" fontId="2" fillId="0" borderId="0"/>
    <xf numFmtId="0" fontId="2" fillId="45" borderId="28" applyNumberFormat="0" applyFont="0" applyAlignment="0" applyProtection="0"/>
    <xf numFmtId="0" fontId="26" fillId="10" borderId="18" applyNumberFormat="0" applyFont="0" applyAlignment="0" applyProtection="0"/>
    <xf numFmtId="0" fontId="26" fillId="10" borderId="18" applyNumberFormat="0" applyFont="0" applyAlignment="0" applyProtection="0"/>
    <xf numFmtId="0" fontId="55" fillId="41" borderId="29" applyNumberFormat="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 fillId="47" borderId="26" applyNumberFormat="0" applyFont="0" applyAlignment="0"/>
    <xf numFmtId="9" fontId="26" fillId="0" borderId="0" applyFont="0" applyFill="0" applyBorder="0" applyAlignment="0" applyProtection="0"/>
    <xf numFmtId="0" fontId="47" fillId="24" borderId="0" applyNumberFormat="0" applyBorder="0" applyAlignment="0" applyProtection="0"/>
    <xf numFmtId="0" fontId="49" fillId="41" borderId="29" applyNumberFormat="0" applyAlignment="0" applyProtection="0"/>
    <xf numFmtId="40" fontId="26" fillId="48" borderId="26"/>
    <xf numFmtId="40" fontId="1" fillId="48" borderId="26"/>
    <xf numFmtId="40" fontId="26" fillId="49" borderId="26"/>
    <xf numFmtId="40" fontId="1" fillId="49" borderId="26"/>
    <xf numFmtId="49" fontId="4" fillId="50" borderId="30">
      <alignment horizontal="center"/>
    </xf>
    <xf numFmtId="49" fontId="2" fillId="50" borderId="30">
      <alignment horizontal="center"/>
    </xf>
    <xf numFmtId="49" fontId="56" fillId="0" borderId="0"/>
    <xf numFmtId="0" fontId="26" fillId="51" borderId="26"/>
    <xf numFmtId="0" fontId="1" fillId="51" borderId="26"/>
    <xf numFmtId="0" fontId="26" fillId="48" borderId="26"/>
    <xf numFmtId="0" fontId="1" fillId="48" borderId="26"/>
    <xf numFmtId="40" fontId="26" fillId="48" borderId="26"/>
    <xf numFmtId="40" fontId="1" fillId="48" borderId="26"/>
    <xf numFmtId="40" fontId="26" fillId="48" borderId="26"/>
    <xf numFmtId="40" fontId="1" fillId="48" borderId="26"/>
    <xf numFmtId="40" fontId="26" fillId="49" borderId="26"/>
    <xf numFmtId="40" fontId="1" fillId="49" borderId="26"/>
    <xf numFmtId="49" fontId="2" fillId="50" borderId="30">
      <alignment vertical="center"/>
    </xf>
    <xf numFmtId="49" fontId="2" fillId="0" borderId="0">
      <alignment horizontal="right"/>
    </xf>
    <xf numFmtId="40" fontId="26" fillId="52" borderId="26"/>
    <xf numFmtId="40" fontId="1" fillId="52" borderId="26"/>
    <xf numFmtId="40" fontId="26" fillId="53" borderId="26"/>
    <xf numFmtId="40" fontId="1" fillId="53" borderId="26"/>
    <xf numFmtId="0" fontId="57" fillId="46" borderId="0" applyNumberFormat="0" applyBorder="0" applyAlignment="0" applyProtection="0"/>
    <xf numFmtId="3" fontId="2" fillId="7" borderId="26" applyFont="0">
      <alignment horizontal="right" vertical="center"/>
    </xf>
    <xf numFmtId="0" fontId="2" fillId="0" borderId="0"/>
    <xf numFmtId="0" fontId="2" fillId="0" borderId="0"/>
    <xf numFmtId="0" fontId="26" fillId="0" borderId="0"/>
    <xf numFmtId="0" fontId="2" fillId="0" borderId="0"/>
    <xf numFmtId="0" fontId="25" fillId="0" borderId="0"/>
    <xf numFmtId="0" fontId="26" fillId="0" borderId="0"/>
    <xf numFmtId="0" fontId="34" fillId="41" borderId="20" applyNumberFormat="0" applyAlignment="0" applyProtection="0"/>
    <xf numFmtId="0" fontId="29" fillId="0" borderId="0" applyNumberFormat="0" applyFont="0" applyFill="0" applyBorder="0" applyAlignment="0" applyProtection="0">
      <alignment horizontal="left" vertical="top" wrapText="1"/>
      <protection locked="0"/>
    </xf>
    <xf numFmtId="0" fontId="43"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22" fillId="0" borderId="23" applyAlignment="0">
      <alignment horizontal="left" vertical="top" wrapText="1"/>
      <protection locked="0"/>
    </xf>
    <xf numFmtId="0" fontId="38" fillId="0" borderId="0" applyNumberFormat="0" applyFill="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38" fillId="0" borderId="0" applyNumberFormat="0" applyFill="0" applyBorder="0" applyAlignment="0" applyProtection="0"/>
    <xf numFmtId="0" fontId="58" fillId="0" borderId="31" applyNumberFormat="0" applyFill="0" applyAlignment="0" applyProtection="0"/>
    <xf numFmtId="0" fontId="59" fillId="0" borderId="0" applyNumberFormat="0" applyFill="0" applyBorder="0" applyAlignment="0" applyProtection="0"/>
    <xf numFmtId="0" fontId="60" fillId="0" borderId="31" applyNumberFormat="0" applyFill="0" applyAlignment="0" applyProtection="0"/>
  </cellStyleXfs>
  <cellXfs count="181">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3" fontId="7" fillId="4" borderId="0" xfId="0" applyNumberFormat="1"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9" fillId="4" borderId="0" xfId="0" applyFont="1" applyFill="1" applyBorder="1"/>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8" fillId="4" borderId="0" xfId="0" applyNumberFormat="1" applyFont="1" applyFill="1"/>
    <xf numFmtId="0" fontId="9" fillId="4" borderId="0" xfId="0" applyFont="1" applyFill="1" applyAlignment="1">
      <alignment horizontal="left" vertical="center"/>
    </xf>
    <xf numFmtId="0" fontId="9" fillId="0" borderId="0" xfId="0" applyFont="1"/>
    <xf numFmtId="0" fontId="6" fillId="3" borderId="0" xfId="0" applyFont="1" applyFill="1" applyAlignment="1">
      <alignment horizontal="center"/>
    </xf>
    <xf numFmtId="0" fontId="8" fillId="0" borderId="0" xfId="0" applyFont="1" applyFill="1"/>
    <xf numFmtId="0" fontId="0" fillId="0" borderId="0" xfId="0"/>
    <xf numFmtId="0" fontId="7" fillId="0" borderId="0" xfId="0" applyFont="1" applyAlignment="1">
      <alignment horizontal="left" vertical="center"/>
    </xf>
    <xf numFmtId="0" fontId="10" fillId="4" borderId="0" xfId="0" applyFont="1" applyFill="1" applyAlignment="1">
      <alignment horizontal="left" vertical="center"/>
    </xf>
    <xf numFmtId="0" fontId="17" fillId="0" borderId="0" xfId="0" applyFont="1"/>
    <xf numFmtId="0" fontId="7" fillId="4" borderId="0" xfId="0" applyFont="1" applyFill="1" applyAlignment="1">
      <alignment horizontal="center" vertical="top"/>
    </xf>
    <xf numFmtId="0" fontId="9" fillId="4" borderId="0" xfId="0" applyFont="1" applyFill="1" applyAlignment="1">
      <alignment vertical="center"/>
    </xf>
    <xf numFmtId="168" fontId="9" fillId="4" borderId="0" xfId="8" applyNumberFormat="1" applyFont="1" applyFill="1" applyAlignment="1">
      <alignment horizontal="right"/>
    </xf>
    <xf numFmtId="0" fontId="9" fillId="4" borderId="0" xfId="0" applyFont="1" applyFill="1" applyAlignment="1">
      <alignment vertical="center" wrapText="1"/>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9" fillId="4" borderId="0" xfId="0" applyFont="1" applyFill="1" applyAlignment="1">
      <alignment horizontal="center"/>
    </xf>
    <xf numFmtId="165" fontId="7" fillId="0" borderId="0" xfId="0" applyNumberFormat="1" applyFont="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0" xfId="0" applyFont="1" applyAlignment="1">
      <alignment horizontal="center" vertical="center"/>
    </xf>
    <xf numFmtId="165" fontId="9" fillId="4" borderId="0" xfId="0" applyNumberFormat="1" applyFont="1" applyFill="1"/>
    <xf numFmtId="0" fontId="9" fillId="4" borderId="0" xfId="0" applyFont="1" applyFill="1" applyAlignment="1">
      <alignment horizontal="right" vertical="center" wrapText="1"/>
    </xf>
    <xf numFmtId="165" fontId="7" fillId="4" borderId="0" xfId="0" applyNumberFormat="1" applyFont="1" applyFill="1"/>
    <xf numFmtId="0" fontId="6" fillId="0" borderId="0" xfId="0" applyFont="1" applyFill="1"/>
    <xf numFmtId="0" fontId="18" fillId="0" borderId="0" xfId="0" applyFont="1" applyFill="1"/>
    <xf numFmtId="0" fontId="19" fillId="0" borderId="0" xfId="0" applyFont="1" applyFill="1" applyAlignment="1">
      <alignment horizontal="left" vertical="center"/>
    </xf>
    <xf numFmtId="0" fontId="19" fillId="0" borderId="0" xfId="0" applyFont="1" applyFill="1"/>
    <xf numFmtId="0" fontId="19" fillId="0" borderId="0" xfId="0" applyFont="1" applyFill="1" applyAlignment="1">
      <alignment horizontal="left"/>
    </xf>
    <xf numFmtId="0" fontId="0" fillId="0" borderId="0" xfId="0" applyFill="1" applyAlignment="1"/>
    <xf numFmtId="0" fontId="19" fillId="0" borderId="0" xfId="0" applyFont="1" applyFill="1" applyAlignment="1">
      <alignment vertical="center"/>
    </xf>
    <xf numFmtId="0" fontId="21"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xf numFmtId="0" fontId="17" fillId="0" borderId="0" xfId="0" applyFont="1" applyFill="1"/>
    <xf numFmtId="0" fontId="9" fillId="0" borderId="0" xfId="0" applyFont="1" applyFill="1"/>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6" fillId="3" borderId="0" xfId="0" quotePrefix="1" applyFont="1" applyFill="1" applyAlignment="1">
      <alignment horizontal="right" wrapText="1"/>
    </xf>
    <xf numFmtId="0" fontId="7" fillId="0" borderId="0" xfId="0" applyFont="1" applyFill="1" applyAlignment="1">
      <alignment horizontal="left" vertical="top" wrapText="1"/>
    </xf>
    <xf numFmtId="0" fontId="8" fillId="0" borderId="0" xfId="11" applyFont="1" applyFill="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0" fillId="0" borderId="0" xfId="0" applyFill="1"/>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3" fontId="7" fillId="0" borderId="0" xfId="0" applyNumberFormat="1" applyFont="1" applyAlignment="1">
      <alignment horizontal="right"/>
    </xf>
    <xf numFmtId="3" fontId="7" fillId="4" borderId="0" xfId="0" applyNumberFormat="1" applyFont="1" applyFill="1" applyAlignment="1">
      <alignment horizontal="right"/>
    </xf>
    <xf numFmtId="0" fontId="6" fillId="0" borderId="0" xfId="0" applyFont="1" applyFill="1" applyAlignment="1">
      <alignment horizontal="right"/>
    </xf>
    <xf numFmtId="165" fontId="7" fillId="0" borderId="0" xfId="0" applyNumberFormat="1" applyFont="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49" fontId="6" fillId="3" borderId="1" xfId="0" quotePrefix="1" applyNumberFormat="1" applyFont="1" applyFill="1" applyBorder="1" applyAlignment="1">
      <alignment horizontal="right" wrapText="1"/>
    </xf>
    <xf numFmtId="3" fontId="7" fillId="4" borderId="0" xfId="0" applyNumberFormat="1" applyFont="1" applyFill="1" applyBorder="1" applyAlignment="1">
      <alignment horizontal="right"/>
    </xf>
    <xf numFmtId="165" fontId="7" fillId="4" borderId="0" xfId="0" applyNumberFormat="1" applyFont="1" applyFill="1" applyAlignment="1">
      <alignment horizontal="right"/>
    </xf>
    <xf numFmtId="165" fontId="9" fillId="4" borderId="0" xfId="0" applyNumberFormat="1" applyFont="1" applyFill="1" applyAlignment="1">
      <alignment horizontal="right"/>
    </xf>
    <xf numFmtId="165" fontId="7" fillId="9" borderId="0" xfId="0" applyNumberFormat="1" applyFont="1" applyFill="1"/>
    <xf numFmtId="0" fontId="6" fillId="3" borderId="0" xfId="0" applyFont="1" applyFill="1" applyAlignment="1">
      <alignment horizontal="center" vertical="center" wrapText="1"/>
    </xf>
    <xf numFmtId="0" fontId="17" fillId="0" borderId="0" xfId="0" applyFont="1" applyAlignment="1">
      <alignment horizontal="right"/>
    </xf>
    <xf numFmtId="0" fontId="8" fillId="0" borderId="0" xfId="0" applyFont="1" applyFill="1" applyAlignment="1">
      <alignment horizontal="left"/>
    </xf>
    <xf numFmtId="0" fontId="8" fillId="0" borderId="0" xfId="0" quotePrefix="1" applyFont="1" applyFill="1" applyAlignment="1">
      <alignment horizontal="right" wrapText="1"/>
    </xf>
    <xf numFmtId="15" fontId="8" fillId="0" borderId="0" xfId="0" quotePrefix="1" applyNumberFormat="1" applyFont="1" applyFill="1" applyAlignment="1">
      <alignment horizontal="right" wrapText="1"/>
    </xf>
    <xf numFmtId="0" fontId="8" fillId="0" borderId="0" xfId="0" applyFont="1" applyFill="1" applyAlignment="1">
      <alignment horizontal="right" wrapText="1"/>
    </xf>
    <xf numFmtId="0" fontId="8" fillId="0" borderId="0" xfId="0" applyFont="1" applyFill="1" applyAlignment="1">
      <alignment horizontal="center" vertical="center"/>
    </xf>
    <xf numFmtId="0" fontId="0" fillId="0" borderId="0" xfId="0" applyFont="1" applyFill="1"/>
    <xf numFmtId="0" fontId="0" fillId="0" borderId="0" xfId="0" applyFill="1" applyAlignment="1">
      <alignment horizontal="left" indent="2"/>
    </xf>
    <xf numFmtId="0" fontId="20" fillId="0" borderId="0" xfId="0" applyFont="1" applyFill="1"/>
    <xf numFmtId="0" fontId="20" fillId="0" borderId="0" xfId="0" applyFont="1" applyFill="1" applyAlignment="1">
      <alignment horizontal="left"/>
    </xf>
    <xf numFmtId="0" fontId="20" fillId="0" borderId="0" xfId="0" applyFont="1" applyFill="1" applyAlignment="1">
      <alignment horizontal="left" indent="2"/>
    </xf>
    <xf numFmtId="0" fontId="9" fillId="0" borderId="15" xfId="0" applyFont="1" applyBorder="1"/>
    <xf numFmtId="0" fontId="9" fillId="0" borderId="16" xfId="0" applyFont="1" applyBorder="1"/>
    <xf numFmtId="0" fontId="7" fillId="0" borderId="16" xfId="0" applyFont="1" applyBorder="1" applyAlignment="1">
      <alignment horizontal="right"/>
    </xf>
    <xf numFmtId="0" fontId="7" fillId="0" borderId="16" xfId="0" applyFont="1" applyBorder="1" applyAlignment="1">
      <alignment horizontal="left" indent="2"/>
    </xf>
    <xf numFmtId="0" fontId="9" fillId="0" borderId="17" xfId="0" applyFont="1" applyBorder="1"/>
    <xf numFmtId="0" fontId="7" fillId="0" borderId="17" xfId="0" applyFont="1" applyBorder="1" applyAlignment="1">
      <alignment horizontal="right"/>
    </xf>
    <xf numFmtId="0" fontId="6" fillId="0" borderId="0" xfId="0" applyFont="1" applyFill="1" applyAlignment="1">
      <alignment horizontal="center"/>
    </xf>
    <xf numFmtId="0" fontId="8" fillId="0"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wrapText="1"/>
    </xf>
    <xf numFmtId="0" fontId="7" fillId="0" borderId="19" xfId="0" applyFont="1" applyBorder="1" applyAlignment="1">
      <alignment horizontal="left" vertical="center" wrapText="1"/>
    </xf>
    <xf numFmtId="0" fontId="20" fillId="0" borderId="0" xfId="0" applyFont="1" applyFill="1" applyAlignment="1">
      <alignment horizontal="center"/>
    </xf>
    <xf numFmtId="169" fontId="8" fillId="0" borderId="0" xfId="0" applyNumberFormat="1" applyFont="1" applyAlignment="1">
      <alignment horizontal="right"/>
    </xf>
    <xf numFmtId="3" fontId="7" fillId="0" borderId="0" xfId="0" applyNumberFormat="1" applyFont="1" applyAlignment="1">
      <alignment vertical="center"/>
    </xf>
    <xf numFmtId="165" fontId="7" fillId="0" borderId="0" xfId="0" applyNumberFormat="1" applyFont="1" applyAlignment="1">
      <alignment vertical="center"/>
    </xf>
    <xf numFmtId="165" fontId="7" fillId="9" borderId="0" xfId="0" applyNumberFormat="1" applyFont="1" applyFill="1" applyAlignment="1">
      <alignment vertical="center"/>
    </xf>
    <xf numFmtId="165" fontId="7" fillId="4" borderId="0" xfId="0" applyNumberFormat="1" applyFont="1" applyFill="1" applyAlignment="1">
      <alignment vertical="center"/>
    </xf>
    <xf numFmtId="165" fontId="9" fillId="4" borderId="0" xfId="0" applyNumberFormat="1" applyFont="1" applyFill="1" applyAlignment="1">
      <alignment vertical="center"/>
    </xf>
    <xf numFmtId="3" fontId="7" fillId="0" borderId="0" xfId="0" applyNumberFormat="1" applyFont="1" applyAlignment="1">
      <alignment horizontal="right" vertical="center" wrapText="1"/>
    </xf>
    <xf numFmtId="3" fontId="7" fillId="0" borderId="0" xfId="0" applyNumberFormat="1" applyFont="1" applyAlignment="1">
      <alignment vertical="center" wrapText="1"/>
    </xf>
    <xf numFmtId="169" fontId="7" fillId="0" borderId="0" xfId="0" applyNumberFormat="1" applyFont="1" applyAlignment="1">
      <alignment vertical="center" wrapText="1"/>
    </xf>
    <xf numFmtId="170" fontId="7" fillId="0" borderId="0" xfId="0" applyNumberFormat="1" applyFont="1" applyAlignment="1">
      <alignment vertical="center" wrapText="1"/>
    </xf>
    <xf numFmtId="169" fontId="7" fillId="0" borderId="0" xfId="0" applyNumberFormat="1" applyFont="1" applyAlignment="1">
      <alignment horizontal="right" vertical="center" wrapText="1"/>
    </xf>
    <xf numFmtId="0" fontId="16" fillId="0" borderId="0" xfId="0" applyFont="1" applyAlignment="1">
      <alignment horizontal="left" indent="1"/>
    </xf>
    <xf numFmtId="0" fontId="61" fillId="0" borderId="0" xfId="0" applyFont="1" applyFill="1" applyBorder="1" applyAlignment="1">
      <alignment horizontal="left" vertical="center" wrapText="1" indent="1"/>
    </xf>
    <xf numFmtId="0" fontId="62" fillId="0" borderId="0" xfId="0" applyFont="1" applyBorder="1" applyAlignment="1">
      <alignment horizontal="left" vertical="center" wrapText="1" indent="1"/>
    </xf>
    <xf numFmtId="0" fontId="6" fillId="3" borderId="0" xfId="0" applyFont="1" applyFill="1" applyAlignment="1">
      <alignment horizontal="right" wrapText="1"/>
    </xf>
    <xf numFmtId="0" fontId="7" fillId="0" borderId="15" xfId="0" quotePrefix="1" applyNumberFormat="1" applyFont="1" applyBorder="1" applyAlignment="1">
      <alignment horizontal="right"/>
    </xf>
    <xf numFmtId="0" fontId="7" fillId="0" borderId="0" xfId="0" applyFont="1" applyAlignment="1">
      <alignment horizontal="left" vertical="center" wrapText="1"/>
    </xf>
    <xf numFmtId="0" fontId="7" fillId="0" borderId="0" xfId="0" applyFont="1" applyAlignment="1">
      <alignment horizontal="left" wrapText="1"/>
    </xf>
    <xf numFmtId="0" fontId="8" fillId="6" borderId="11" xfId="11" applyFont="1" applyFill="1" applyBorder="1" applyAlignment="1">
      <alignment horizontal="center" vertical="center"/>
    </xf>
    <xf numFmtId="0" fontId="8" fillId="6" borderId="12" xfId="11" applyFont="1" applyFill="1" applyBorder="1" applyAlignment="1">
      <alignment horizontal="center" vertical="center"/>
    </xf>
    <xf numFmtId="0" fontId="8" fillId="6" borderId="13" xfId="11" applyFont="1" applyFill="1" applyBorder="1" applyAlignment="1">
      <alignment horizontal="center" vertical="center"/>
    </xf>
    <xf numFmtId="0" fontId="8" fillId="6" borderId="14" xfId="11" applyFont="1" applyFill="1" applyBorder="1" applyAlignment="1">
      <alignment horizontal="center" vertical="center"/>
    </xf>
    <xf numFmtId="0" fontId="8" fillId="0" borderId="5"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8" xfId="1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165" fontId="9" fillId="4" borderId="0" xfId="0" applyNumberFormat="1" applyFont="1" applyFill="1" applyAlignment="1">
      <alignment horizontal="center" vertical="center"/>
    </xf>
    <xf numFmtId="0" fontId="19" fillId="0" borderId="0" xfId="0" applyFont="1" applyFill="1" applyAlignment="1">
      <alignment horizontal="left" wrapText="1"/>
    </xf>
    <xf numFmtId="3" fontId="64" fillId="4" borderId="0" xfId="0" applyNumberFormat="1" applyFont="1" applyFill="1" applyAlignment="1">
      <alignment vertical="center"/>
    </xf>
    <xf numFmtId="0" fontId="8" fillId="0" borderId="0" xfId="0" applyFont="1" applyAlignment="1">
      <alignment wrapText="1"/>
    </xf>
    <xf numFmtId="3" fontId="8" fillId="0" borderId="0" xfId="0" applyNumberFormat="1" applyFont="1" applyAlignment="1">
      <alignment vertical="center" wrapText="1"/>
    </xf>
    <xf numFmtId="3" fontId="8" fillId="0" borderId="0" xfId="0" applyNumberFormat="1" applyFont="1" applyAlignment="1">
      <alignment horizontal="right" vertical="center" wrapText="1"/>
    </xf>
    <xf numFmtId="169" fontId="8" fillId="0" borderId="0" xfId="0" applyNumberFormat="1" applyFont="1" applyAlignment="1">
      <alignment horizontal="right" vertical="center" wrapText="1"/>
    </xf>
    <xf numFmtId="169" fontId="8" fillId="0" borderId="0" xfId="0" applyNumberFormat="1" applyFont="1" applyAlignment="1">
      <alignment vertical="center" wrapText="1"/>
    </xf>
    <xf numFmtId="3" fontId="8" fillId="0" borderId="0" xfId="0" applyNumberFormat="1" applyFont="1" applyAlignment="1">
      <alignment vertical="center"/>
    </xf>
    <xf numFmtId="3" fontId="10" fillId="4" borderId="0" xfId="8" applyNumberFormat="1" applyFont="1" applyFill="1" applyAlignment="1">
      <alignment horizontal="right"/>
    </xf>
    <xf numFmtId="3" fontId="10" fillId="4" borderId="0" xfId="0" applyNumberFormat="1" applyFont="1" applyFill="1" applyAlignment="1">
      <alignment horizontal="right" vertical="center" wrapText="1"/>
    </xf>
    <xf numFmtId="0" fontId="63" fillId="4" borderId="0" xfId="0" applyFont="1" applyFill="1" applyAlignment="1">
      <alignment horizontal="right"/>
    </xf>
    <xf numFmtId="3" fontId="63" fillId="4" borderId="0" xfId="0" applyNumberFormat="1" applyFont="1" applyFill="1" applyAlignment="1">
      <alignment horizontal="right"/>
    </xf>
    <xf numFmtId="0" fontId="64" fillId="4" borderId="0" xfId="0" applyFont="1" applyFill="1" applyAlignment="1">
      <alignment horizontal="right"/>
    </xf>
    <xf numFmtId="3" fontId="8" fillId="0" borderId="0" xfId="0" applyNumberFormat="1" applyFont="1" applyAlignment="1">
      <alignment horizontal="right"/>
    </xf>
    <xf numFmtId="172" fontId="8" fillId="0" borderId="0" xfId="0" applyNumberFormat="1" applyFont="1" applyAlignment="1">
      <alignment horizontal="right"/>
    </xf>
    <xf numFmtId="49" fontId="8" fillId="0" borderId="0" xfId="0" applyNumberFormat="1" applyFont="1" applyAlignment="1">
      <alignment horizontal="right" vertical="center"/>
    </xf>
    <xf numFmtId="0" fontId="8" fillId="4" borderId="0" xfId="0" applyFont="1" applyFill="1" applyAlignment="1">
      <alignment horizontal="right"/>
    </xf>
    <xf numFmtId="170" fontId="8" fillId="0" borderId="0" xfId="0" applyNumberFormat="1" applyFont="1" applyAlignment="1">
      <alignment horizontal="right"/>
    </xf>
    <xf numFmtId="0" fontId="10" fillId="4" borderId="0" xfId="0" applyFont="1" applyFill="1" applyAlignment="1">
      <alignment horizontal="right"/>
    </xf>
    <xf numFmtId="165" fontId="8" fillId="0" borderId="0" xfId="0" applyNumberFormat="1" applyFont="1" applyAlignment="1">
      <alignment horizontal="right"/>
    </xf>
    <xf numFmtId="165" fontId="8" fillId="4" borderId="0" xfId="0" applyNumberFormat="1" applyFont="1" applyFill="1" applyAlignment="1">
      <alignment horizontal="right"/>
    </xf>
    <xf numFmtId="3" fontId="8" fillId="4" borderId="0" xfId="0" applyNumberFormat="1" applyFont="1" applyFill="1" applyBorder="1" applyAlignment="1">
      <alignment horizontal="right"/>
    </xf>
    <xf numFmtId="165" fontId="10" fillId="4" borderId="0" xfId="0" applyNumberFormat="1" applyFont="1" applyFill="1" applyAlignment="1">
      <alignment horizontal="right"/>
    </xf>
    <xf numFmtId="3" fontId="8" fillId="0" borderId="0" xfId="0" applyNumberFormat="1" applyFont="1" applyFill="1" applyAlignment="1">
      <alignment horizontal="right"/>
    </xf>
  </cellXfs>
  <cellStyles count="245">
    <cellStyle name="%" xfId="25" xr:uid="{7A9B4C03-8BC9-44E2-94E8-E18C71189100}"/>
    <cellStyle name="=C:\WINNT35\SYSTEM32\COMMAND.COM" xfId="9" xr:uid="{47BC63BE-5A57-4B97-9FC5-70BD26FA5DB3}"/>
    <cellStyle name="20% - 1. jelölőszín" xfId="26" xr:uid="{CFDB06D5-A81E-42CF-9A68-F28E8B37216A}"/>
    <cellStyle name="20% - 1. jelölőszín 2" xfId="27" xr:uid="{8208CBF6-DEA1-4711-B20C-B25A2B61CB3A}"/>
    <cellStyle name="20% - 1. jelölőszín_20130128_ITS on reporting_Annex I_CA" xfId="28" xr:uid="{23DB22C6-94DD-46BA-8EEE-5EC5CC95DF80}"/>
    <cellStyle name="20% - 2. jelölőszín" xfId="29" xr:uid="{2D5DEA60-DD7E-4F42-8F04-8DA58A9F6C4B}"/>
    <cellStyle name="20% - 2. jelölőszín 2" xfId="30" xr:uid="{A8AC9CB0-EC6D-4AC8-9359-EBB1EB8FC01D}"/>
    <cellStyle name="20% - 2. jelölőszín_20130128_ITS on reporting_Annex I_CA" xfId="31" xr:uid="{981D9545-F1BF-47A9-84B0-9BE69A9766F3}"/>
    <cellStyle name="20% - 3. jelölőszín" xfId="32" xr:uid="{60E59943-03D0-44AA-B8AC-E73244C98D50}"/>
    <cellStyle name="20% - 3. jelölőszín 2" xfId="33" xr:uid="{1B51949D-FC79-434D-9892-2C6CCC8F0F51}"/>
    <cellStyle name="20% - 3. jelölőszín_20130128_ITS on reporting_Annex I_CA" xfId="34" xr:uid="{17B69E30-1066-4F8C-9D1A-C39253B5A916}"/>
    <cellStyle name="20% - 4. jelölőszín" xfId="35" xr:uid="{7AF67100-871C-464F-8A6F-C0C784626CE5}"/>
    <cellStyle name="20% - 4. jelölőszín 2" xfId="36" xr:uid="{82E14C26-EA45-4B89-A906-57E27B2B6216}"/>
    <cellStyle name="20% - 4. jelölőszín_20130128_ITS on reporting_Annex I_CA" xfId="37" xr:uid="{2E10D2F7-5BD4-4EAC-8797-79693B759CDC}"/>
    <cellStyle name="20% - 5. jelölőszín" xfId="38" xr:uid="{B449594A-332C-4A10-A1E0-E6D8F9B95A07}"/>
    <cellStyle name="20% - 5. jelölőszín 2" xfId="39" xr:uid="{F18C5452-F23A-4A92-8EEC-6B62A2D51F7D}"/>
    <cellStyle name="20% - 5. jelölőszín_20130128_ITS on reporting_Annex I_CA" xfId="40" xr:uid="{69FCDE3B-A3BB-4AB7-9A93-2B0E0E072E20}"/>
    <cellStyle name="20% - 6. jelölőszín" xfId="41" xr:uid="{4B09FA87-2A02-47C3-B5A9-872E5C663690}"/>
    <cellStyle name="20% - 6. jelölőszín 2" xfId="42" xr:uid="{384E4E15-F9D2-4DE1-9537-BC6164A9E00D}"/>
    <cellStyle name="20% - 6. jelölőszín_20130128_ITS on reporting_Annex I_CA" xfId="43" xr:uid="{B9BE50EE-3E90-4478-BCD0-E2428033FBE9}"/>
    <cellStyle name="20% - Accent1 2" xfId="44" xr:uid="{1EC64C25-E9BB-48D1-9DA2-B6174CE4994E}"/>
    <cellStyle name="20% - Accent2 2" xfId="45" xr:uid="{AFD590FA-B2AF-40F3-99F3-5DDCE3EB995D}"/>
    <cellStyle name="20% - Accent3 2" xfId="46" xr:uid="{E83BCD94-91F1-42CA-AF97-76487DB243F6}"/>
    <cellStyle name="20% - Accent4 2" xfId="47" xr:uid="{A5D889AB-43B3-4885-AC03-4DF34BB5CC4D}"/>
    <cellStyle name="20% - Accent5 2" xfId="48" xr:uid="{7E2A9276-878F-438D-A009-4FD54CA02284}"/>
    <cellStyle name="20% - Accent6 2" xfId="49" xr:uid="{8D9CF57A-3272-4940-9649-1AB7763FA9B8}"/>
    <cellStyle name="20% - Énfasis1" xfId="50" xr:uid="{84E08F89-529D-4423-A2D9-92E1B829C214}"/>
    <cellStyle name="20% - Énfasis2" xfId="51" xr:uid="{3473E44E-B229-46EF-8561-1D4BFAD28CFA}"/>
    <cellStyle name="20% - Énfasis3" xfId="52" xr:uid="{9E8B1036-2C59-412D-9350-5CF6E82BA1E6}"/>
    <cellStyle name="20% - Énfasis4" xfId="53" xr:uid="{3D31B4AC-D258-423F-9875-DF64D3EE5EB3}"/>
    <cellStyle name="20% - Énfasis5" xfId="54" xr:uid="{1CD0BEC5-45BC-42F0-A6BC-39022993C70D}"/>
    <cellStyle name="20% - Énfasis6" xfId="55" xr:uid="{C224C476-AF6C-4491-B817-1F118DD6FAF3}"/>
    <cellStyle name="40% - 1. jelölőszín" xfId="56" xr:uid="{B4199A27-36E5-4D03-AF5E-D48860F28B15}"/>
    <cellStyle name="40% - 1. jelölőszín 2" xfId="57" xr:uid="{C724F02A-64A2-4F27-A98C-7C62588B72A7}"/>
    <cellStyle name="40% - 1. jelölőszín_20130128_ITS on reporting_Annex I_CA" xfId="58" xr:uid="{8D7D3F01-30CC-4615-A0BE-0CBA8F010A95}"/>
    <cellStyle name="40% - 2. jelölőszín" xfId="59" xr:uid="{69F88C0F-F791-4D1E-A705-2B0948CC339B}"/>
    <cellStyle name="40% - 2. jelölőszín 2" xfId="60" xr:uid="{B18429BD-3662-4864-BF90-D562A914871B}"/>
    <cellStyle name="40% - 2. jelölőszín_20130128_ITS on reporting_Annex I_CA" xfId="61" xr:uid="{178715B8-474B-4EBF-AE19-51F4B3D760F9}"/>
    <cellStyle name="40% - 3. jelölőszín" xfId="62" xr:uid="{1790B127-F6CA-49A0-AB7A-B9442B8DD974}"/>
    <cellStyle name="40% - 3. jelölőszín 2" xfId="63" xr:uid="{C6A30B23-3485-4A49-949E-56D1DB537FA1}"/>
    <cellStyle name="40% - 3. jelölőszín_20130128_ITS on reporting_Annex I_CA" xfId="64" xr:uid="{61DEC2B3-FF81-4F24-99A9-563CB12FC85E}"/>
    <cellStyle name="40% - 4. jelölőszín" xfId="65" xr:uid="{15AD4E17-D9F0-41F3-AB05-0940549FB46F}"/>
    <cellStyle name="40% - 4. jelölőszín 2" xfId="66" xr:uid="{470944FD-9D81-4834-8B1F-E033783F5691}"/>
    <cellStyle name="40% - 4. jelölőszín_20130128_ITS on reporting_Annex I_CA" xfId="67" xr:uid="{2FC8D519-3739-45B1-9A12-5B69367F9764}"/>
    <cellStyle name="40% - 5. jelölőszín" xfId="68" xr:uid="{39094572-ABE1-44E5-94B5-B5ACC8FCE971}"/>
    <cellStyle name="40% - 5. jelölőszín 2" xfId="69" xr:uid="{E425B200-C02B-4676-AC58-0C78C83205DB}"/>
    <cellStyle name="40% - 5. jelölőszín_20130128_ITS on reporting_Annex I_CA" xfId="70" xr:uid="{B575A057-0C3A-44B2-A952-DAA6DA6764A0}"/>
    <cellStyle name="40% - 6. jelölőszín" xfId="71" xr:uid="{06641913-C51A-4D10-8C38-B374921D1220}"/>
    <cellStyle name="40% - 6. jelölőszín 2" xfId="72" xr:uid="{AE512BE0-CCD7-40DA-A667-4BDB116FEDEA}"/>
    <cellStyle name="40% - 6. jelölőszín_20130128_ITS on reporting_Annex I_CA" xfId="73" xr:uid="{B5CB1818-5622-4982-91E0-3A2C81F5CFC7}"/>
    <cellStyle name="40% - Accent1 2" xfId="74" xr:uid="{B6479838-F67F-4C72-AA2A-EFC427F54F12}"/>
    <cellStyle name="40% - Accent2 2" xfId="75" xr:uid="{C821B7F0-31FA-4D90-9454-1C34EBC7DAAD}"/>
    <cellStyle name="40% - Accent3 2" xfId="76" xr:uid="{75A6C81A-0B16-404B-96F5-0BED0DB30F09}"/>
    <cellStyle name="40% - Accent4 2" xfId="77" xr:uid="{BE78262A-87CF-4825-B741-F1CA5C67F278}"/>
    <cellStyle name="40% - Accent5 2" xfId="78" xr:uid="{F870D5F1-1C48-49B7-97C7-62F220B4254C}"/>
    <cellStyle name="40% - Accent6 2" xfId="79" xr:uid="{872BDEE9-BB80-4D48-9786-9F6F19CDC48B}"/>
    <cellStyle name="40% - Énfasis1" xfId="80" xr:uid="{1CDD486B-CE96-4F91-B88F-182A45211854}"/>
    <cellStyle name="40% - Énfasis2" xfId="81" xr:uid="{A98E1565-4453-4660-8AAE-BA34684AB557}"/>
    <cellStyle name="40% - Énfasis3" xfId="82" xr:uid="{E8D0FEB7-CE5C-4CB4-804D-C1D083A61E52}"/>
    <cellStyle name="40% - Énfasis4" xfId="83" xr:uid="{B1A313E8-DCFB-48A2-AB09-D051CA455DDF}"/>
    <cellStyle name="40% - Énfasis5" xfId="84" xr:uid="{8B7D3E6C-82EC-45EF-9A1B-F6F131AD2F06}"/>
    <cellStyle name="40% - Énfasis6" xfId="85" xr:uid="{E775DC6C-F4EA-415C-BB48-2A0C69181325}"/>
    <cellStyle name="60% - 1. jelölőszín" xfId="86" xr:uid="{49C6152C-624A-40FD-A5F3-8395974CA4E0}"/>
    <cellStyle name="60% - 2. jelölőszín" xfId="87" xr:uid="{2E41C737-AA30-4F13-960F-27588FFD0146}"/>
    <cellStyle name="60% - 3. jelölőszín" xfId="88" xr:uid="{AE85B985-6477-4EB2-9548-5751CB602AD9}"/>
    <cellStyle name="60% - 4. jelölőszín" xfId="89" xr:uid="{84CC0D12-42F2-45A1-8804-D8A929EC716A}"/>
    <cellStyle name="60% - 5. jelölőszín" xfId="90" xr:uid="{B45B7BD1-A37F-4F00-93F1-1D4849558E03}"/>
    <cellStyle name="60% - 6. jelölőszín" xfId="91" xr:uid="{3242E1F2-A83B-4074-90EB-816EF0E02C4E}"/>
    <cellStyle name="60% - Accent1 2" xfId="92" xr:uid="{A5F59E7D-DC05-45C9-AC7A-523D594B3F64}"/>
    <cellStyle name="60% - Accent2 2" xfId="93" xr:uid="{A424698E-620B-4C92-82BE-68080FDC3C02}"/>
    <cellStyle name="60% - Accent3 2" xfId="94" xr:uid="{E3336ACE-94F9-441A-8794-35EAB6A46468}"/>
    <cellStyle name="60% - Accent4 2" xfId="95" xr:uid="{7A3BA72C-72F8-4F91-8B4F-6EF8B0DCAB7F}"/>
    <cellStyle name="60% - Accent5 2" xfId="96" xr:uid="{5D14D8CD-E5C9-43D9-9B17-58FEC60F977A}"/>
    <cellStyle name="60% - Accent6 2" xfId="97" xr:uid="{D1B936A3-8D59-4B74-A296-762AC46A9579}"/>
    <cellStyle name="60% - Énfasis1" xfId="98" xr:uid="{FB2B9EBA-6C4E-463A-B64C-D2DBD73F27C0}"/>
    <cellStyle name="60% - Énfasis2" xfId="99" xr:uid="{435C1ABC-3C55-4E0D-8D72-CCFE08CE881C}"/>
    <cellStyle name="60% - Énfasis3" xfId="100" xr:uid="{35D888BE-804B-441A-A446-BE1D236E973D}"/>
    <cellStyle name="60% - Énfasis4" xfId="101" xr:uid="{C550C410-C8E1-4955-A821-D7B96A559349}"/>
    <cellStyle name="60% - Énfasis5" xfId="102" xr:uid="{18BDDB1D-D7D0-4404-AA25-4899E52D3A3A}"/>
    <cellStyle name="60% - Énfasis6" xfId="103" xr:uid="{D2CB45CF-1ADD-4A67-B27D-3E571C628DC2}"/>
    <cellStyle name="Accent1 2" xfId="104" xr:uid="{63D851B8-253F-49EE-AD11-A5754DA1AE96}"/>
    <cellStyle name="Accent2 2" xfId="105" xr:uid="{43156F46-F9EC-4A11-AC0D-CAE7DEBBCA88}"/>
    <cellStyle name="Accent3 2" xfId="106" xr:uid="{CA6DD698-7682-4AC3-810C-E3117900C225}"/>
    <cellStyle name="Accent4 2" xfId="107" xr:uid="{51B8B540-C979-4896-9FFD-ED0BF801BBB4}"/>
    <cellStyle name="Accent5 2" xfId="108" xr:uid="{0CF8A7D4-1A7A-436B-A15E-5A883FD0D481}"/>
    <cellStyle name="Accent6 2" xfId="109" xr:uid="{1BCA47D5-A6B3-4A24-A445-6B8E5A44ACE6}"/>
    <cellStyle name="AnnotationCells" xfId="110" xr:uid="{C8028E80-5538-420F-9172-F56FACFDCCC4}"/>
    <cellStyle name="Bad 2" xfId="111" xr:uid="{60B8EC26-0218-4142-B52B-45D82F4629EC}"/>
    <cellStyle name="Bevitel" xfId="112" xr:uid="{168C1714-E027-4D73-8CD2-9A4C08E9940A}"/>
    <cellStyle name="Buena" xfId="113" xr:uid="{3F6DA54F-5E6B-4D38-9C86-2B5A93765410}"/>
    <cellStyle name="Calculation 2" xfId="114" xr:uid="{D3759C05-1E77-4C53-8AC7-8C2427BC1061}"/>
    <cellStyle name="Cálculo" xfId="115" xr:uid="{EFAD1B91-556A-4F15-9E2C-38895565DB2C}"/>
    <cellStyle name="Celda de comprobación" xfId="116" xr:uid="{3F46F46E-8CEA-4D59-8B80-8ABCA151F65E}"/>
    <cellStyle name="Celda vinculada" xfId="117" xr:uid="{D9AFF094-6A2B-43F0-A74D-6B7631CFCDFE}"/>
    <cellStyle name="Check Cell 2" xfId="118" xr:uid="{E52D4065-F5BE-42B2-899C-F731FFB5359D}"/>
    <cellStyle name="Cím" xfId="119" xr:uid="{D37C72C6-488C-4D33-B3E5-C3FB879F57F7}"/>
    <cellStyle name="Címsor 1" xfId="120" xr:uid="{278B448B-C406-4441-B44F-096917499CBF}"/>
    <cellStyle name="Címsor 2" xfId="121" xr:uid="{00E8F641-D2A5-468B-B011-A1088E388DA1}"/>
    <cellStyle name="Címsor 3" xfId="122" xr:uid="{6D67F140-5EAA-4D51-BBF8-B944B5196BE2}"/>
    <cellStyle name="Címsor 4" xfId="123" xr:uid="{F9A24BF8-7B62-4CD0-877F-E6448E28BB0B}"/>
    <cellStyle name="Comma 10" xfId="14" xr:uid="{00000000-0005-0000-0000-000001000000}"/>
    <cellStyle name="Comma 2" xfId="15" xr:uid="{00000000-0005-0000-0000-000002000000}"/>
    <cellStyle name="Comma 2 54" xfId="16" xr:uid="{00000000-0005-0000-0000-000003000000}"/>
    <cellStyle name="Comma 2_5" xfId="124" xr:uid="{9A09C668-8A45-4A0D-ABAF-ABAD3B8AE191}"/>
    <cellStyle name="DataCells" xfId="125" xr:uid="{0B6F5F62-8940-4AEB-8759-225CCD7B090E}"/>
    <cellStyle name="Ellenőrzőcella" xfId="126" xr:uid="{81D26741-3E7B-4374-B242-F8592DCCE829}"/>
    <cellStyle name="Encabezado 4" xfId="127" xr:uid="{2AD6FAA1-AA4E-4A6E-84CD-E4BED1D331C2}"/>
    <cellStyle name="Énfasis1" xfId="128" xr:uid="{744DCC2F-8E48-4B6A-8D73-645031783002}"/>
    <cellStyle name="Énfasis2" xfId="129" xr:uid="{D9115604-F5D7-45A8-9D18-61FA3279EE64}"/>
    <cellStyle name="Énfasis3" xfId="130" xr:uid="{07056A3B-4F20-4436-87EF-47628E2F6237}"/>
    <cellStyle name="Énfasis4" xfId="131" xr:uid="{3CF11A73-DBDF-4C6D-8DB1-8CBA1E07B677}"/>
    <cellStyle name="Énfasis5" xfId="132" xr:uid="{0F7B4A16-BF4A-498F-8E2F-ECD40CC38830}"/>
    <cellStyle name="Énfasis6" xfId="133" xr:uid="{5CEC89D3-E0DE-4A8D-8F7F-2BB8C71BFE78}"/>
    <cellStyle name="Entrada" xfId="134" xr:uid="{9809B38F-27C2-47EE-A8A0-E9FFA6B70723}"/>
    <cellStyle name="Explanatory Text 2" xfId="135" xr:uid="{8E183ED6-D237-4401-BCCF-CC9C5C340F91}"/>
    <cellStyle name="Figyelmeztetés" xfId="136" xr:uid="{F909C216-1511-4502-AF4E-10F61FEB5914}"/>
    <cellStyle name="Good 2" xfId="137" xr:uid="{444564D3-DF4C-43E6-BEF3-858813CF7FB8}"/>
    <cellStyle name="greyed" xfId="21" xr:uid="{00000000-0005-0000-0000-000001000000}"/>
    <cellStyle name="Heading 1 2" xfId="18" xr:uid="{00000000-0005-0000-0000-000002000000}"/>
    <cellStyle name="Heading 2 2" xfId="19" xr:uid="{00000000-0005-0000-0000-000003000000}"/>
    <cellStyle name="Heading 3 2" xfId="138" xr:uid="{EECAB504-FA06-4091-8705-D2BB0B4CDDE2}"/>
    <cellStyle name="Heading 4 2" xfId="139" xr:uid="{5D0E686A-4792-4802-AA59-5FB01CA5B221}"/>
    <cellStyle name="HeadingTable" xfId="20" xr:uid="{00000000-0005-0000-0000-000004000000}"/>
    <cellStyle name="highlightExposure" xfId="140" xr:uid="{11F510A3-D885-44F9-9FA9-A1244105CF3C}"/>
    <cellStyle name="highlightText" xfId="141" xr:uid="{50C052A0-FF6F-4DBB-A5AA-1591FD01D295}"/>
    <cellStyle name="Hipervínculo 2" xfId="142" xr:uid="{FE57D1D6-EE8E-4650-926F-FBBB43266EF1}"/>
    <cellStyle name="Hivatkozott cella" xfId="143" xr:uid="{FD37E554-6A6A-4F5F-B73D-A865FAA9F696}"/>
    <cellStyle name="Hyperlink 2" xfId="13" xr:uid="{00000000-0005-0000-0000-000005000000}"/>
    <cellStyle name="Hyperlink 3" xfId="144" xr:uid="{29463B16-7ECB-4868-BA95-D825BFB98521}"/>
    <cellStyle name="Hyperlink 3 2" xfId="145" xr:uid="{BE9445BE-AA50-44B4-B9E3-A67C4CEB6C51}"/>
    <cellStyle name="Incorrecto" xfId="146" xr:uid="{CF738401-D085-48B1-A4B3-16EDDCE79C5B}"/>
    <cellStyle name="Input 2" xfId="147" xr:uid="{CA15DF89-DFEA-4014-8592-F4D42C8907C3}"/>
    <cellStyle name="inputExposure" xfId="148" xr:uid="{6D335BCE-9D14-4B82-89B3-02A2DE772361}"/>
    <cellStyle name="Jegyzet" xfId="149" xr:uid="{8004BBD0-387C-40C6-9D15-D1071451BFAA}"/>
    <cellStyle name="Jelölőszín (1)" xfId="150" xr:uid="{6497411C-B697-4EFD-8F04-936934B4FA44}"/>
    <cellStyle name="Jelölőszín (2)" xfId="151" xr:uid="{8578DEA9-7F74-42B7-8C74-EB015BE99FCF}"/>
    <cellStyle name="Jelölőszín (3)" xfId="152" xr:uid="{0C2198E3-2C58-452D-B30F-54CDFBF72C5C}"/>
    <cellStyle name="Jelölőszín (4)" xfId="153" xr:uid="{01A2061F-67B1-45F8-9FC1-28DEB61EE274}"/>
    <cellStyle name="Jelölőszín (5)" xfId="154" xr:uid="{0052F6B7-5A7E-48DB-92F3-20F3203ACC10}"/>
    <cellStyle name="Jelölőszín (6)" xfId="155" xr:uid="{6360959A-0BCC-4F37-9110-3469B83BAE3D}"/>
    <cellStyle name="Jó" xfId="156" xr:uid="{F746642D-0559-4111-BB99-3F3B385004C1}"/>
    <cellStyle name="Kimenet" xfId="157" xr:uid="{2D6752EE-9137-455F-A302-7E2E7F511C68}"/>
    <cellStyle name="Komma" xfId="8" builtinId="3"/>
    <cellStyle name="Komma 2" xfId="6" xr:uid="{571BFB7B-E9CD-4626-A91F-501DBDE73B44}"/>
    <cellStyle name="Lien hypertexte 2" xfId="158" xr:uid="{07BA1705-FD19-42C8-B217-F6C003D0E043}"/>
    <cellStyle name="Lien hypertexte 3" xfId="159" xr:uid="{C2C793CD-265A-45F1-82A6-D2C03B4E54B2}"/>
    <cellStyle name="Link" xfId="11" builtinId="8"/>
    <cellStyle name="Link 2" xfId="12" xr:uid="{00000000-0005-0000-0000-00003E000000}"/>
    <cellStyle name="Linked Cell 2" xfId="160" xr:uid="{41AD04F1-58D3-477A-B8F8-92956387C935}"/>
    <cellStyle name="Magyarázó szöveg" xfId="161" xr:uid="{876D8072-6ED6-435A-9C3F-F4404DDC4A21}"/>
    <cellStyle name="Millares 2" xfId="162" xr:uid="{FC40DFE0-2F63-428F-82F6-5C1C229D5D71}"/>
    <cellStyle name="Millares 2 2" xfId="163" xr:uid="{9A821A1B-CDA8-483E-8910-BAC6A2E15A16}"/>
    <cellStyle name="Millares 3" xfId="164" xr:uid="{9D7C1CE4-6253-41FD-BBA5-73949ECB0E3F}"/>
    <cellStyle name="Millares 3 2" xfId="165" xr:uid="{4BF1AD61-12C7-4323-90A4-3DF042D8FF4A}"/>
    <cellStyle name="Navadno_List1" xfId="166" xr:uid="{AA8E8ED2-6FFF-4E2F-8020-20A60E41581B}"/>
    <cellStyle name="Neutral 2" xfId="167" xr:uid="{03C6288E-BA0E-4F21-A862-1BCEDBC39D7D}"/>
    <cellStyle name="Normal" xfId="0" builtinId="0"/>
    <cellStyle name="Normal 16" xfId="24" xr:uid="{4E65F60D-1EE3-4AB5-8328-541C3C7632DC}"/>
    <cellStyle name="Normal 2" xfId="2" xr:uid="{00000000-0005-0000-0000-000030000000}"/>
    <cellStyle name="Normal 2 2" xfId="23" xr:uid="{00000000-0005-0000-0000-000008000000}"/>
    <cellStyle name="Normal 2 2 2" xfId="22" xr:uid="{00000000-0005-0000-0000-000009000000}"/>
    <cellStyle name="Normal 2 2 2 2" xfId="17" xr:uid="{00000000-0005-0000-0000-000007000000}"/>
    <cellStyle name="Normal 2 2 3" xfId="169" xr:uid="{E156D197-5AD1-47A0-9035-56E063D4D9B5}"/>
    <cellStyle name="Normal 2 2 3 2" xfId="170" xr:uid="{EF89CCB0-332B-410A-9ABB-5566116C639F}"/>
    <cellStyle name="Normal 2 2_5" xfId="168" xr:uid="{DA0265DF-6816-4E4E-BDC9-DFC6BD0B6CF9}"/>
    <cellStyle name="Normal 2 3" xfId="171" xr:uid="{7944DA52-2C3E-45F7-9A34-13A6BEF040D8}"/>
    <cellStyle name="Normal 2 5" xfId="172" xr:uid="{A5F56FDC-B66C-4903-B242-4EA57F2F235E}"/>
    <cellStyle name="Normal 2_~0149226" xfId="173" xr:uid="{EE0C57B1-FF11-44B7-A7BA-4337A9D658AB}"/>
    <cellStyle name="Normal 3" xfId="4" xr:uid="{D297B743-6BBB-4555-9CC6-FA7A54C93412}"/>
    <cellStyle name="Normal 3 2" xfId="174" xr:uid="{D8F35BA5-07F7-497F-9116-10D6C8CCFC1D}"/>
    <cellStyle name="Normal 3 3" xfId="175" xr:uid="{DA448E86-ABB3-47A8-B9C9-78CA73106A79}"/>
    <cellStyle name="Normal 3 4" xfId="176" xr:uid="{1F46792F-B330-4B88-802E-EA267924A469}"/>
    <cellStyle name="Normal 3_~1520012" xfId="177" xr:uid="{6544989B-F995-4873-B1ED-BE4D7248A0F9}"/>
    <cellStyle name="Normal 4" xfId="178" xr:uid="{65B3C745-4D4E-41D1-853C-6F7B5DD68A8E}"/>
    <cellStyle name="Normal 4 2" xfId="179" xr:uid="{799D4ED9-D12D-4CA1-9587-20E53AA6CFF6}"/>
    <cellStyle name="Normal 5" xfId="180" xr:uid="{8592D371-D978-49E3-B5D4-0BF5941C7478}"/>
    <cellStyle name="Normal 5 2" xfId="181" xr:uid="{1D8E30E5-F3E0-424D-857C-82FA04C9BFFF}"/>
    <cellStyle name="Normal 5_20130128_ITS on reporting_Annex I_CA" xfId="182" xr:uid="{0BF6A92B-438E-45C0-9970-7322D16C3F44}"/>
    <cellStyle name="Normal 6" xfId="183" xr:uid="{3781D254-761E-423A-974C-6356748AC162}"/>
    <cellStyle name="Normal 7" xfId="184" xr:uid="{8E07D017-D6CC-41CB-9AC8-47A4694B7F39}"/>
    <cellStyle name="Normal 7 2" xfId="185" xr:uid="{82179A07-3C1F-471A-8577-0BF402FE266B}"/>
    <cellStyle name="Normal 8" xfId="186" xr:uid="{E6C032BC-AAB0-4D2B-B4E6-24DC5CE0F823}"/>
    <cellStyle name="Normal 9" xfId="187" xr:uid="{D324514F-6D00-46C9-8DEC-7D7A07378110}"/>
    <cellStyle name="Normale_2011 04 14 Templates for stress test_bcl" xfId="188" xr:uid="{D28298F2-1448-4EB5-9066-EE8B412BE7BF}"/>
    <cellStyle name="Notas" xfId="189" xr:uid="{D6138F07-D39F-4B2E-8661-F82B1FEAF3D7}"/>
    <cellStyle name="Note 2" xfId="190" xr:uid="{C353D18E-E5C9-4C17-BDDF-4C1D14C1E703}"/>
    <cellStyle name="Note 3" xfId="191" xr:uid="{C8A0F5F3-1F68-4597-8D94-E0B6428ED35C}"/>
    <cellStyle name="optionalExposure" xfId="10" xr:uid="{95B7D537-DFB7-4794-AF66-76FEFA96F1D3}"/>
    <cellStyle name="Összesen" xfId="244" xr:uid="{01158770-7C14-4CE2-97D1-90C7BE37D7E8}"/>
    <cellStyle name="Output 2" xfId="192" xr:uid="{47A03606-F822-4C7F-9162-C624FE026C54}"/>
    <cellStyle name="Percent 2" xfId="193" xr:uid="{24B2A842-2FBB-4059-A262-4AA80F9EDCD9}"/>
    <cellStyle name="Porcentual 2" xfId="194" xr:uid="{F8C67236-F41D-49F8-ACAB-616ABC58BD2E}"/>
    <cellStyle name="Porcentual 2 2" xfId="195" xr:uid="{7325D172-5011-467C-807F-A3A01C43585E}"/>
    <cellStyle name="Procent 2" xfId="7" xr:uid="{C9D7D6D8-9937-47E2-958C-A867BAD8D5FC}"/>
    <cellStyle name="Processing Cell" xfId="196" xr:uid="{C08C2A57-FC7F-48E0-BFC4-275832C7A878}"/>
    <cellStyle name="Prozent 2" xfId="197" xr:uid="{51390B72-6186-40FA-9588-38838AA4139E}"/>
    <cellStyle name="Rossz" xfId="198" xr:uid="{8C77BD82-8719-45D0-8DB4-3B6A4A6ABC77}"/>
    <cellStyle name="Salida" xfId="199" xr:uid="{2D090E4D-46D7-436A-8757-2CCE25C331D5}"/>
    <cellStyle name="SAS FM Client calculated data cell (data entry table)" xfId="200" xr:uid="{4052D853-BB9B-4934-8119-59B252BD9EEA}"/>
    <cellStyle name="SAS FM Client calculated data cell (data entry table) 2" xfId="201" xr:uid="{CB2DEF16-4EFB-4671-A3FC-0ADBDA106D91}"/>
    <cellStyle name="SAS FM Client calculated data cell (read only table)" xfId="202" xr:uid="{5BED2E37-3315-46B3-9941-790338DC3095}"/>
    <cellStyle name="SAS FM Client calculated data cell (read only table) 2" xfId="203" xr:uid="{752DBD7F-BBB7-4F35-A7C8-31EEA912BAFD}"/>
    <cellStyle name="SAS FM Column drillable header" xfId="204" xr:uid="{6980F94C-5570-4650-ADD8-604E628F7A23}"/>
    <cellStyle name="SAS FM Column header" xfId="205" xr:uid="{48A4868F-FCD5-4B19-A93F-365B423E6186}"/>
    <cellStyle name="SAS FM Drill path" xfId="206" xr:uid="{B62FB1E2-7308-4BE3-B01A-81B64D912FB7}"/>
    <cellStyle name="SAS FM Invalid data cell" xfId="207" xr:uid="{849D724A-3809-4B10-869D-E172B3EA3BED}"/>
    <cellStyle name="SAS FM Invalid data cell 2" xfId="208" xr:uid="{6CC14E8A-BE36-4F3F-8090-6402D3A29B20}"/>
    <cellStyle name="SAS FM No query data cell" xfId="209" xr:uid="{743DD71E-4F6E-4D6A-B0B8-A626A698547B}"/>
    <cellStyle name="SAS FM No query data cell 2" xfId="210" xr:uid="{6164CB1D-7871-4151-8784-92E04A862AEB}"/>
    <cellStyle name="SAS FM Protected member data cell" xfId="211" xr:uid="{B5E8C764-7DB0-4405-93B7-71840ED566B6}"/>
    <cellStyle name="SAS FM Protected member data cell 2" xfId="212" xr:uid="{E84BE85E-3739-46E0-A099-79EC3093AAD7}"/>
    <cellStyle name="SAS FM Read-only data cell (data entry table)" xfId="213" xr:uid="{300AA437-0923-444D-B3B4-85BA559B0919}"/>
    <cellStyle name="SAS FM Read-only data cell (data entry table) 2" xfId="214" xr:uid="{08C732E4-BE63-4655-8804-3B70860109E5}"/>
    <cellStyle name="SAS FM Read-only data cell (read-only table)" xfId="215" xr:uid="{72775E19-03CF-4C45-8ED2-944C32A7D1B8}"/>
    <cellStyle name="SAS FM Read-only data cell (read-only table) 2" xfId="216" xr:uid="{8D01E711-079C-4E96-B9F4-2784D21BDB60}"/>
    <cellStyle name="SAS FM Row drillable header" xfId="5" xr:uid="{6C94983A-365D-4D7B-8595-08C9FEFC8555}"/>
    <cellStyle name="SAS FM Row header" xfId="217" xr:uid="{7E1646E1-2849-4FF3-9FC5-2FAF3E466A6A}"/>
    <cellStyle name="SAS FM Slicers" xfId="218" xr:uid="{AC80E14A-F6B0-4894-89B8-538B256B15BC}"/>
    <cellStyle name="SAS FM Supplemented member data cell" xfId="219" xr:uid="{31ABAC72-054D-48B6-8A5A-B7FFE8987D79}"/>
    <cellStyle name="SAS FM Supplemented member data cell 2" xfId="220" xr:uid="{1180CAC4-45C7-48C3-AA83-779B04989812}"/>
    <cellStyle name="SAS FM Writeable data cell" xfId="221" xr:uid="{FF63C345-F0AF-45D3-BCF7-C12AB9775F2C}"/>
    <cellStyle name="SAS FM Writeable data cell 2" xfId="222" xr:uid="{BE98BC44-5B3E-4A6F-86AA-531E3DB2B1A4}"/>
    <cellStyle name="Semleges" xfId="223" xr:uid="{8729699A-9E52-415B-BBDB-C05D785BDB47}"/>
    <cellStyle name="showExposure" xfId="224" xr:uid="{D6F39989-93A8-4911-9C62-F1C9A0B50783}"/>
    <cellStyle name="Standard 2" xfId="225" xr:uid="{D115A3D2-521D-4987-A9EE-196937270155}"/>
    <cellStyle name="Standard 3" xfId="226" xr:uid="{15B500AA-AEBE-4A9E-A736-AEFD97A1A0BD}"/>
    <cellStyle name="Standard 3 2" xfId="227" xr:uid="{728FEC1C-3D1C-4B25-9319-83038D3226C3}"/>
    <cellStyle name="Standard 4" xfId="228" xr:uid="{049B1ED8-D76E-4111-A965-21B89EC89CC4}"/>
    <cellStyle name="Standard 6" xfId="229" xr:uid="{2E180B75-CC26-4989-9DEF-8D28D2E0A266}"/>
    <cellStyle name="Standard_20100129_1559 Jentsch_COREP ON 20100129 COREP preliminary proposal_CR SA" xfId="230" xr:uid="{20A031C3-97F4-47C9-864F-116CA602D9ED}"/>
    <cellStyle name="Számítás" xfId="231" xr:uid="{73E00DEC-4118-4CCD-920F-48936F3A322B}"/>
    <cellStyle name="TemplateCollectionStyle" xfId="232" xr:uid="{2BE4174C-C36C-43F3-B8D2-FCB943DCAC46}"/>
    <cellStyle name="Texto de advertencia" xfId="233" xr:uid="{210EB652-87CE-4469-92E5-FF3D1D0257F8}"/>
    <cellStyle name="Texto explicativo" xfId="234" xr:uid="{E2D914C1-D56B-4A22-A110-36246EA200CF}"/>
    <cellStyle name="Title 2" xfId="235" xr:uid="{D781F9A0-1F8D-40BF-A799-5366367ACDC8}"/>
    <cellStyle name="Title2" xfId="236" xr:uid="{6911287E-5F26-400D-9AA3-3F514632E535}"/>
    <cellStyle name="Título" xfId="237" xr:uid="{633D222F-2571-4C4D-8A1B-3FD7DFF6332E}"/>
    <cellStyle name="Título 1" xfId="238" xr:uid="{F94551D3-C200-4EE0-ADDA-A5DF6F86F388}"/>
    <cellStyle name="Título 2" xfId="239" xr:uid="{D874D1F7-50CD-4E37-A2F7-78B2D7D0ECAB}"/>
    <cellStyle name="Título 3" xfId="240" xr:uid="{9DD1C4B1-EE45-48C5-98BB-3729A88FC54D}"/>
    <cellStyle name="Título_20091015 DE_Proposed amendments to CR SEC_MKR" xfId="241" xr:uid="{2AC530C4-AD7C-40BE-92FE-642C2A2BF3F1}"/>
    <cellStyle name="Total 2" xfId="242" xr:uid="{A7DD833D-3C1D-48E2-ABFC-07D4FAB4734A}"/>
    <cellStyle name="Valuta 2" xfId="1" xr:uid="{00000000-0005-0000-0000-00002F000000}"/>
    <cellStyle name="Valuta 3" xfId="3" xr:uid="{00000000-0005-0000-0000-000031000000}"/>
    <cellStyle name="Warning Text 2" xfId="243" xr:uid="{DD9BBE1D-C23D-4818-9C19-BEBFBCE36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zoomScale="90" zoomScaleNormal="90" workbookViewId="0"/>
  </sheetViews>
  <sheetFormatPr defaultRowHeight="15" x14ac:dyDescent="0.25"/>
  <cols>
    <col min="1" max="16384" width="9.140625" style="66"/>
  </cols>
  <sheetData>
    <row r="2" spans="2:9" ht="16.5" x14ac:dyDescent="0.3">
      <c r="B2" s="68" t="s">
        <v>67</v>
      </c>
      <c r="C2" s="68"/>
      <c r="D2" s="67"/>
      <c r="E2" s="67"/>
      <c r="F2" s="67"/>
      <c r="G2" s="67"/>
      <c r="H2" s="67"/>
      <c r="I2" s="67"/>
    </row>
    <row r="3" spans="2:9" ht="15.75" customHeight="1" x14ac:dyDescent="0.25">
      <c r="B3" s="144" t="s">
        <v>215</v>
      </c>
      <c r="C3" s="144"/>
      <c r="D3" s="144"/>
      <c r="E3" s="144"/>
      <c r="F3" s="144"/>
      <c r="G3" s="144"/>
      <c r="H3" s="144"/>
    </row>
    <row r="4" spans="2:9" x14ac:dyDescent="0.25">
      <c r="B4" s="144"/>
      <c r="C4" s="144"/>
      <c r="D4" s="144"/>
      <c r="E4" s="144"/>
      <c r="F4" s="144"/>
      <c r="G4" s="144"/>
      <c r="H4" s="144"/>
    </row>
    <row r="5" spans="2:9" x14ac:dyDescent="0.25">
      <c r="B5" s="144"/>
      <c r="C5" s="144"/>
      <c r="D5" s="144"/>
      <c r="E5" s="144"/>
      <c r="F5" s="144"/>
      <c r="G5" s="144"/>
      <c r="H5" s="144"/>
    </row>
    <row r="6" spans="2:9" x14ac:dyDescent="0.25">
      <c r="B6" s="144"/>
      <c r="C6" s="144"/>
      <c r="D6" s="144"/>
      <c r="E6" s="144"/>
      <c r="F6" s="144"/>
      <c r="G6" s="144"/>
      <c r="H6" s="144"/>
    </row>
    <row r="7" spans="2:9" x14ac:dyDescent="0.25">
      <c r="B7" s="144"/>
      <c r="C7" s="144"/>
      <c r="D7" s="144"/>
      <c r="E7" s="144"/>
      <c r="F7" s="144"/>
      <c r="G7" s="144"/>
      <c r="H7" s="144"/>
    </row>
    <row r="8" spans="2:9" x14ac:dyDescent="0.25">
      <c r="B8" s="144"/>
      <c r="C8" s="144"/>
      <c r="D8" s="144"/>
      <c r="E8" s="144"/>
      <c r="F8" s="144"/>
      <c r="G8" s="144"/>
      <c r="H8" s="144"/>
    </row>
    <row r="9" spans="2:9" x14ac:dyDescent="0.25">
      <c r="B9" s="144"/>
      <c r="C9" s="144"/>
      <c r="D9" s="144"/>
      <c r="E9" s="144"/>
      <c r="F9" s="144"/>
      <c r="G9" s="144"/>
      <c r="H9" s="144"/>
    </row>
    <row r="10" spans="2:9" x14ac:dyDescent="0.25">
      <c r="B10" s="144"/>
      <c r="C10" s="144"/>
      <c r="D10" s="144"/>
      <c r="E10" s="144"/>
      <c r="F10" s="144"/>
      <c r="G10" s="144"/>
      <c r="H10" s="144"/>
    </row>
  </sheetData>
  <mergeCells count="1">
    <mergeCell ref="B3: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2"/>
  <sheetViews>
    <sheetView showGridLines="0" tabSelected="1" zoomScale="90" zoomScaleNormal="90" workbookViewId="0">
      <selection activeCell="B12" sqref="B12"/>
    </sheetView>
  </sheetViews>
  <sheetFormatPr defaultRowHeight="15" x14ac:dyDescent="0.25"/>
  <cols>
    <col min="1" max="1" width="9.140625" style="69"/>
    <col min="2" max="2" width="34.140625" style="69" customWidth="1"/>
    <col min="3" max="3" width="29.7109375" customWidth="1"/>
    <col min="4" max="4" width="9.140625" style="69"/>
    <col min="5" max="5" width="15" style="69" customWidth="1"/>
  </cols>
  <sheetData>
    <row r="1" spans="2:13" s="69" customFormat="1" x14ac:dyDescent="0.25"/>
    <row r="2" spans="2:13" s="69" customFormat="1" ht="16.5" customHeight="1" x14ac:dyDescent="0.3">
      <c r="B2" s="112" t="s">
        <v>198</v>
      </c>
      <c r="C2" s="143" t="s">
        <v>222</v>
      </c>
      <c r="F2" s="110"/>
      <c r="G2" s="81"/>
      <c r="H2" s="81"/>
      <c r="I2" s="81"/>
      <c r="J2" s="81"/>
      <c r="K2" s="81"/>
      <c r="L2" s="81"/>
      <c r="M2" s="81"/>
    </row>
    <row r="3" spans="2:13" s="69" customFormat="1" ht="16.5" customHeight="1" x14ac:dyDescent="0.3">
      <c r="B3" s="113" t="s">
        <v>196</v>
      </c>
      <c r="C3" s="114"/>
      <c r="F3" s="108"/>
      <c r="G3" s="81"/>
      <c r="H3" s="81"/>
      <c r="I3" s="81"/>
      <c r="J3" s="81"/>
      <c r="K3" s="81"/>
      <c r="L3" s="81"/>
      <c r="M3" s="81"/>
    </row>
    <row r="4" spans="2:13" s="69" customFormat="1" ht="16.5" customHeight="1" x14ac:dyDescent="0.3">
      <c r="B4" s="115" t="s">
        <v>221</v>
      </c>
      <c r="C4" s="114" t="s">
        <v>223</v>
      </c>
      <c r="F4" s="108"/>
      <c r="G4" s="81"/>
      <c r="H4" s="81"/>
      <c r="I4" s="81"/>
      <c r="J4" s="81"/>
      <c r="K4" s="81"/>
      <c r="L4" s="81"/>
      <c r="M4" s="81"/>
    </row>
    <row r="5" spans="2:13" s="109" customFormat="1" ht="16.5" customHeight="1" x14ac:dyDescent="0.3">
      <c r="B5" s="113" t="s">
        <v>199</v>
      </c>
      <c r="C5" s="114" t="s">
        <v>197</v>
      </c>
      <c r="F5" s="111"/>
    </row>
    <row r="6" spans="2:13" ht="16.5" customHeight="1" x14ac:dyDescent="0.3">
      <c r="B6" s="113" t="s">
        <v>200</v>
      </c>
      <c r="C6" s="114" t="s">
        <v>53</v>
      </c>
      <c r="F6" s="107"/>
      <c r="G6" s="107"/>
      <c r="H6" s="107"/>
      <c r="I6" s="107"/>
      <c r="J6" s="107"/>
      <c r="K6" s="107"/>
      <c r="L6" s="107"/>
      <c r="M6" s="107"/>
    </row>
    <row r="7" spans="2:13" ht="16.5" customHeight="1" x14ac:dyDescent="0.3">
      <c r="B7" s="116" t="s">
        <v>201</v>
      </c>
      <c r="C7" s="117" t="s">
        <v>202</v>
      </c>
    </row>
    <row r="8" spans="2:13" ht="16.5" customHeight="1" x14ac:dyDescent="0.3">
      <c r="B8" s="2"/>
      <c r="C8" s="2"/>
      <c r="D8" s="8"/>
    </row>
    <row r="9" spans="2:13" ht="16.5" customHeight="1" x14ac:dyDescent="0.25"/>
    <row r="11" spans="2:13" ht="212.25" customHeight="1" x14ac:dyDescent="0.3">
      <c r="B11" s="145" t="s">
        <v>237</v>
      </c>
      <c r="C11" s="145"/>
      <c r="D11" s="145"/>
      <c r="E11" s="145"/>
    </row>
    <row r="12" spans="2:13" ht="15" customHeight="1" x14ac:dyDescent="0.25">
      <c r="B12" s="127"/>
      <c r="C12" s="127"/>
      <c r="D12" s="127"/>
      <c r="E12" s="127"/>
    </row>
    <row r="13" spans="2:13" ht="15" customHeight="1" x14ac:dyDescent="0.25">
      <c r="B13" s="127"/>
      <c r="C13" s="127"/>
      <c r="D13" s="127"/>
      <c r="E13" s="127"/>
    </row>
    <row r="14" spans="2:13" ht="15" customHeight="1" x14ac:dyDescent="0.25">
      <c r="B14" s="127"/>
      <c r="C14" s="127"/>
      <c r="D14" s="127"/>
      <c r="E14" s="127"/>
    </row>
    <row r="15" spans="2:13" ht="15" customHeight="1" x14ac:dyDescent="0.25">
      <c r="B15" s="127"/>
      <c r="C15" s="127"/>
      <c r="D15" s="127"/>
      <c r="E15" s="127"/>
    </row>
    <row r="16" spans="2:13" ht="15" customHeight="1" x14ac:dyDescent="0.25">
      <c r="B16" s="127"/>
      <c r="C16" s="127"/>
      <c r="D16" s="127"/>
      <c r="E16" s="127"/>
    </row>
    <row r="17" spans="2:5" ht="15" customHeight="1" x14ac:dyDescent="0.25">
      <c r="B17" s="127"/>
      <c r="C17" s="127"/>
      <c r="D17" s="127"/>
      <c r="E17" s="127"/>
    </row>
    <row r="18" spans="2:5" ht="15" customHeight="1" x14ac:dyDescent="0.25">
      <c r="B18" s="127"/>
      <c r="C18" s="127"/>
      <c r="D18" s="127"/>
      <c r="E18" s="127"/>
    </row>
    <row r="19" spans="2:5" ht="15" customHeight="1" x14ac:dyDescent="0.25">
      <c r="B19" s="127"/>
      <c r="C19" s="127"/>
      <c r="D19" s="127"/>
      <c r="E19" s="127"/>
    </row>
    <row r="20" spans="2:5" ht="15" customHeight="1" x14ac:dyDescent="0.25">
      <c r="B20" s="127"/>
      <c r="C20" s="127"/>
      <c r="D20" s="127"/>
      <c r="E20" s="127"/>
    </row>
    <row r="21" spans="2:5" ht="15" customHeight="1" x14ac:dyDescent="0.25">
      <c r="B21" s="127"/>
      <c r="C21" s="127"/>
      <c r="D21" s="127"/>
      <c r="E21" s="127"/>
    </row>
    <row r="22" spans="2:5" ht="15" customHeight="1" x14ac:dyDescent="0.25">
      <c r="B22" s="127"/>
      <c r="C22" s="127"/>
      <c r="D22" s="127"/>
      <c r="E22" s="127"/>
    </row>
  </sheetData>
  <mergeCells count="1">
    <mergeCell ref="B11: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K14"/>
  <sheetViews>
    <sheetView zoomScale="90" zoomScaleNormal="90" workbookViewId="0">
      <selection activeCell="B3" sqref="B3"/>
    </sheetView>
  </sheetViews>
  <sheetFormatPr defaultRowHeight="16.5" x14ac:dyDescent="0.3"/>
  <cols>
    <col min="1" max="1" width="11.28515625" style="101" customWidth="1"/>
    <col min="2" max="2" width="110" style="34" customWidth="1"/>
    <col min="3" max="4" width="9.140625" style="3"/>
    <col min="5" max="16384" width="9.140625" style="34"/>
  </cols>
  <sheetData>
    <row r="2" spans="1:11" ht="19.5" x14ac:dyDescent="0.3">
      <c r="B2" s="65" t="s">
        <v>224</v>
      </c>
      <c r="C2" s="29"/>
      <c r="D2" s="118"/>
    </row>
    <row r="3" spans="1:11" x14ac:dyDescent="0.3">
      <c r="C3" s="3" t="s">
        <v>1</v>
      </c>
    </row>
    <row r="4" spans="1:11" x14ac:dyDescent="0.3">
      <c r="B4" s="28" t="s">
        <v>68</v>
      </c>
    </row>
    <row r="5" spans="1:11" x14ac:dyDescent="0.3">
      <c r="A5" s="8"/>
      <c r="B5" s="11" t="s">
        <v>65</v>
      </c>
      <c r="C5" s="78">
        <v>1</v>
      </c>
      <c r="D5" s="78"/>
    </row>
    <row r="6" spans="1:11" x14ac:dyDescent="0.3">
      <c r="B6" s="11"/>
      <c r="C6" s="78"/>
      <c r="D6" s="78"/>
    </row>
    <row r="7" spans="1:11" x14ac:dyDescent="0.3">
      <c r="B7" s="71" t="s">
        <v>94</v>
      </c>
      <c r="C7" s="78"/>
      <c r="D7" s="78"/>
    </row>
    <row r="8" spans="1:11" x14ac:dyDescent="0.3">
      <c r="A8" s="8"/>
      <c r="B8" s="11" t="s">
        <v>93</v>
      </c>
      <c r="C8" s="78">
        <v>2</v>
      </c>
      <c r="D8" s="78"/>
      <c r="E8" s="11"/>
      <c r="F8" s="70"/>
      <c r="G8" s="70"/>
      <c r="H8" s="70"/>
      <c r="I8" s="70"/>
      <c r="J8" s="70"/>
      <c r="K8" s="70"/>
    </row>
    <row r="9" spans="1:11" x14ac:dyDescent="0.3">
      <c r="A9" s="8"/>
      <c r="B9" s="11" t="s">
        <v>142</v>
      </c>
      <c r="C9" s="78">
        <v>3</v>
      </c>
      <c r="D9" s="78"/>
    </row>
    <row r="10" spans="1:11" x14ac:dyDescent="0.3">
      <c r="B10" s="2"/>
      <c r="C10" s="78"/>
      <c r="D10" s="78"/>
    </row>
    <row r="11" spans="1:11" x14ac:dyDescent="0.3">
      <c r="B11" s="28" t="s">
        <v>69</v>
      </c>
      <c r="C11" s="78"/>
      <c r="D11" s="78"/>
    </row>
    <row r="12" spans="1:11" x14ac:dyDescent="0.3">
      <c r="A12" s="8"/>
      <c r="B12" s="70" t="s">
        <v>66</v>
      </c>
      <c r="C12" s="78">
        <v>4</v>
      </c>
      <c r="D12" s="78"/>
    </row>
    <row r="13" spans="1:11" x14ac:dyDescent="0.3">
      <c r="A13" s="8"/>
      <c r="B13" s="11" t="s">
        <v>195</v>
      </c>
      <c r="C13" s="78">
        <v>5</v>
      </c>
      <c r="D13" s="78"/>
    </row>
    <row r="14" spans="1:11" x14ac:dyDescent="0.3">
      <c r="C14" s="78"/>
    </row>
  </sheetData>
  <hyperlinks>
    <hyperlink ref="C8" location="'2'!A1" display="2" xr:uid="{2E2364E9-A34B-4410-B43D-4FE257EA9781}"/>
    <hyperlink ref="C9" location="'3'!A1" display="3" xr:uid="{4BDFE380-5790-4E67-9668-4B8D38487149}"/>
    <hyperlink ref="C12" location="'4'!A1" display="4" xr:uid="{B51D48BF-920E-4FF1-85C3-267F03636E03}"/>
    <hyperlink ref="C13" location="'5'!A1" display="5" xr:uid="{7315EE3D-0496-4F13-AA8B-5DA6A6FF3AC8}"/>
    <hyperlink ref="C5" location="'1'!A1" display="1" xr:uid="{7DD4EF9B-6B56-4A25-855F-CD37B5DF501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8"/>
  <sheetViews>
    <sheetView topLeftCell="A25" zoomScale="90" zoomScaleNormal="90" workbookViewId="0">
      <selection activeCell="C38" sqref="C38"/>
    </sheetView>
  </sheetViews>
  <sheetFormatPr defaultRowHeight="31.5" customHeight="1" x14ac:dyDescent="0.3"/>
  <cols>
    <col min="1" max="1" width="9.140625" style="2"/>
    <col min="2" max="2" width="9.140625" style="2" customWidth="1"/>
    <col min="3" max="3" width="78.5703125" style="2" customWidth="1"/>
    <col min="4" max="8" width="21.42578125" style="2" customWidth="1"/>
    <col min="9" max="16384" width="9.140625" style="2"/>
  </cols>
  <sheetData>
    <row r="1" spans="2:11" ht="16.5" customHeight="1" x14ac:dyDescent="0.3">
      <c r="H1" s="11"/>
    </row>
    <row r="2" spans="2:11" ht="19.5" customHeight="1" x14ac:dyDescent="0.3">
      <c r="B2" s="64" t="s">
        <v>65</v>
      </c>
      <c r="C2" s="61"/>
      <c r="D2" s="61"/>
      <c r="E2" s="61"/>
      <c r="F2" s="61"/>
      <c r="G2" s="30"/>
      <c r="H2" s="30"/>
      <c r="J2" s="146" t="s">
        <v>64</v>
      </c>
      <c r="K2" s="147"/>
    </row>
    <row r="3" spans="2:11" ht="16.5" customHeight="1" x14ac:dyDescent="0.3">
      <c r="J3" s="148"/>
      <c r="K3" s="149"/>
    </row>
    <row r="4" spans="2:11" ht="16.5" customHeight="1" x14ac:dyDescent="0.3">
      <c r="B4" s="1"/>
      <c r="C4" s="72"/>
      <c r="D4" s="72"/>
      <c r="E4" s="72"/>
      <c r="F4" s="72"/>
      <c r="G4" s="1"/>
      <c r="H4" s="1"/>
    </row>
    <row r="5" spans="2:11" ht="16.5" customHeight="1" x14ac:dyDescent="0.3">
      <c r="B5" s="14" t="s">
        <v>54</v>
      </c>
      <c r="C5" s="4"/>
      <c r="D5" s="76" t="s">
        <v>222</v>
      </c>
      <c r="E5" s="76" t="s">
        <v>225</v>
      </c>
      <c r="F5" s="76" t="s">
        <v>226</v>
      </c>
      <c r="G5" s="76" t="s">
        <v>227</v>
      </c>
      <c r="H5" s="142" t="s">
        <v>220</v>
      </c>
    </row>
    <row r="6" spans="2:11" ht="16.5" customHeight="1" x14ac:dyDescent="0.3">
      <c r="B6" s="35"/>
      <c r="C6" s="27" t="s">
        <v>3</v>
      </c>
      <c r="D6" s="27"/>
      <c r="E6" s="27"/>
      <c r="F6" s="27"/>
      <c r="G6" s="27"/>
      <c r="H6" s="6"/>
    </row>
    <row r="7" spans="2:11" ht="16.5" customHeight="1" x14ac:dyDescent="0.3">
      <c r="B7" s="3">
        <v>1</v>
      </c>
      <c r="C7" s="2" t="s">
        <v>70</v>
      </c>
      <c r="D7" s="164">
        <v>9564.4132634729995</v>
      </c>
      <c r="E7" s="129">
        <v>9558.9380642073302</v>
      </c>
      <c r="F7" s="129">
        <v>9554.4656589404804</v>
      </c>
      <c r="G7" s="129">
        <v>9872.1031185316624</v>
      </c>
      <c r="H7" s="129">
        <v>9152.1947691195601</v>
      </c>
    </row>
    <row r="8" spans="2:11" ht="33" customHeight="1" x14ac:dyDescent="0.3">
      <c r="B8" s="47">
        <v>2</v>
      </c>
      <c r="C8" s="12" t="s">
        <v>71</v>
      </c>
      <c r="D8" s="160">
        <v>9313.7885377209604</v>
      </c>
      <c r="E8" s="135">
        <v>9349.61957856355</v>
      </c>
      <c r="F8" s="135">
        <v>9383.6619398304501</v>
      </c>
      <c r="G8" s="135">
        <v>9697.6566767751156</v>
      </c>
      <c r="H8" s="135">
        <v>8958.0190673684101</v>
      </c>
    </row>
    <row r="9" spans="2:11" ht="49.5" customHeight="1" x14ac:dyDescent="0.3">
      <c r="B9" s="47" t="s">
        <v>72</v>
      </c>
      <c r="C9" s="12" t="s">
        <v>73</v>
      </c>
      <c r="D9" s="161" t="s">
        <v>74</v>
      </c>
      <c r="E9" s="134" t="s">
        <v>74</v>
      </c>
      <c r="F9" s="134" t="s">
        <v>74</v>
      </c>
      <c r="G9" s="134" t="s">
        <v>74</v>
      </c>
      <c r="H9" s="134" t="s">
        <v>74</v>
      </c>
    </row>
    <row r="10" spans="2:11" ht="16.5" customHeight="1" x14ac:dyDescent="0.3">
      <c r="B10" s="3">
        <v>3</v>
      </c>
      <c r="C10" s="2" t="s">
        <v>4</v>
      </c>
      <c r="D10" s="164">
        <v>10737.413263472999</v>
      </c>
      <c r="E10" s="129">
        <v>10731.938064207299</v>
      </c>
      <c r="F10" s="129">
        <v>10727.4656589405</v>
      </c>
      <c r="G10" s="129">
        <v>11044.562232030161</v>
      </c>
      <c r="H10" s="129">
        <v>10773.6182289139</v>
      </c>
    </row>
    <row r="11" spans="2:11" ht="16.5" customHeight="1" x14ac:dyDescent="0.3">
      <c r="B11" s="47">
        <v>4</v>
      </c>
      <c r="C11" s="12" t="s">
        <v>5</v>
      </c>
      <c r="D11" s="160">
        <v>10486.788537721</v>
      </c>
      <c r="E11" s="135">
        <v>10522.619578563599</v>
      </c>
      <c r="F11" s="135">
        <v>10556.661939830499</v>
      </c>
      <c r="G11" s="135">
        <v>10870.115790273614</v>
      </c>
      <c r="H11" s="135">
        <v>10579.442527162701</v>
      </c>
    </row>
    <row r="12" spans="2:11" ht="48.75" customHeight="1" x14ac:dyDescent="0.3">
      <c r="B12" s="47" t="s">
        <v>75</v>
      </c>
      <c r="C12" s="12" t="s">
        <v>76</v>
      </c>
      <c r="D12" s="161" t="s">
        <v>74</v>
      </c>
      <c r="E12" s="134" t="s">
        <v>74</v>
      </c>
      <c r="F12" s="134" t="s">
        <v>74</v>
      </c>
      <c r="G12" s="134" t="s">
        <v>74</v>
      </c>
      <c r="H12" s="134" t="s">
        <v>74</v>
      </c>
    </row>
    <row r="13" spans="2:11" ht="16.5" customHeight="1" x14ac:dyDescent="0.3">
      <c r="B13" s="47">
        <v>5</v>
      </c>
      <c r="C13" s="2" t="s">
        <v>6</v>
      </c>
      <c r="D13" s="164">
        <v>12315.881649372999</v>
      </c>
      <c r="E13" s="129">
        <v>12228.5316986873</v>
      </c>
      <c r="F13" s="129">
        <v>12239.1737742605</v>
      </c>
      <c r="G13" s="129">
        <v>12558.271721763937</v>
      </c>
      <c r="H13" s="129">
        <v>12289.3596713357</v>
      </c>
    </row>
    <row r="14" spans="2:11" ht="33" customHeight="1" x14ac:dyDescent="0.3">
      <c r="B14" s="47">
        <v>6</v>
      </c>
      <c r="C14" s="12" t="s">
        <v>7</v>
      </c>
      <c r="D14" s="160">
        <v>12065.256923621</v>
      </c>
      <c r="E14" s="135">
        <v>12019.2132130436</v>
      </c>
      <c r="F14" s="135">
        <v>12068.370055150401</v>
      </c>
      <c r="G14" s="135">
        <v>12383.825280007391</v>
      </c>
      <c r="H14" s="135">
        <v>12095.183969584499</v>
      </c>
    </row>
    <row r="15" spans="2:11" ht="48.75" customHeight="1" x14ac:dyDescent="0.3">
      <c r="B15" s="47" t="s">
        <v>77</v>
      </c>
      <c r="C15" s="12" t="s">
        <v>78</v>
      </c>
      <c r="D15" s="161" t="s">
        <v>74</v>
      </c>
      <c r="E15" s="134" t="s">
        <v>74</v>
      </c>
      <c r="F15" s="134" t="s">
        <v>74</v>
      </c>
      <c r="G15" s="134" t="s">
        <v>74</v>
      </c>
      <c r="H15" s="134" t="s">
        <v>74</v>
      </c>
    </row>
    <row r="16" spans="2:11" ht="16.5" customHeight="1" x14ac:dyDescent="0.3">
      <c r="B16" s="42"/>
      <c r="C16" s="36" t="s">
        <v>8</v>
      </c>
      <c r="D16" s="158"/>
      <c r="E16" s="73"/>
      <c r="F16" s="73"/>
      <c r="G16" s="73"/>
      <c r="H16" s="36"/>
    </row>
    <row r="17" spans="2:8" ht="16.5" customHeight="1" x14ac:dyDescent="0.3">
      <c r="B17" s="3">
        <v>7</v>
      </c>
      <c r="C17" s="2" t="s">
        <v>2</v>
      </c>
      <c r="D17" s="164">
        <v>60884.531513585898</v>
      </c>
      <c r="E17" s="129">
        <v>61318.712451454601</v>
      </c>
      <c r="F17" s="129">
        <v>61121.235322289998</v>
      </c>
      <c r="G17" s="129">
        <v>60478.836428931201</v>
      </c>
      <c r="H17" s="129">
        <v>60829.779223751</v>
      </c>
    </row>
    <row r="18" spans="2:8" ht="33" customHeight="1" x14ac:dyDescent="0.3">
      <c r="B18" s="47">
        <v>8</v>
      </c>
      <c r="C18" s="12" t="s">
        <v>9</v>
      </c>
      <c r="D18" s="160">
        <f>D17-250.62472575</f>
        <v>60633.906787835898</v>
      </c>
      <c r="E18" s="135">
        <v>61050.355418454601</v>
      </c>
      <c r="F18" s="135">
        <v>60954.515099294666</v>
      </c>
      <c r="G18" s="135">
        <v>60296.315024931202</v>
      </c>
      <c r="H18" s="135">
        <v>60631.776344751001</v>
      </c>
    </row>
    <row r="19" spans="2:8" ht="16.5" customHeight="1" x14ac:dyDescent="0.3">
      <c r="B19" s="42"/>
      <c r="C19" s="36" t="s">
        <v>10</v>
      </c>
      <c r="D19" s="165" t="s">
        <v>11</v>
      </c>
      <c r="E19" s="74" t="s">
        <v>11</v>
      </c>
      <c r="F19" s="74" t="s">
        <v>11</v>
      </c>
      <c r="G19" s="74" t="s">
        <v>11</v>
      </c>
      <c r="H19" s="37" t="s">
        <v>11</v>
      </c>
    </row>
    <row r="20" spans="2:8" ht="16.5" customHeight="1" x14ac:dyDescent="0.3">
      <c r="B20" s="3">
        <v>9</v>
      </c>
      <c r="C20" s="12" t="s">
        <v>79</v>
      </c>
      <c r="D20" s="163">
        <v>15.7091021737414</v>
      </c>
      <c r="E20" s="136">
        <v>15.588941257980659</v>
      </c>
      <c r="F20" s="136">
        <v>15.631990434355817</v>
      </c>
      <c r="G20" s="136">
        <v>16.323235864718381</v>
      </c>
      <c r="H20" s="137">
        <v>15.045582748960699</v>
      </c>
    </row>
    <row r="21" spans="2:8" ht="16.5" customHeight="1" x14ac:dyDescent="0.3">
      <c r="B21" s="47">
        <v>10</v>
      </c>
      <c r="C21" s="12" t="s">
        <v>80</v>
      </c>
      <c r="D21" s="163">
        <v>15.3606934323247</v>
      </c>
      <c r="E21" s="136">
        <v>15.314603026434309</v>
      </c>
      <c r="F21" s="136">
        <v>15.394531355953699</v>
      </c>
      <c r="G21" s="136">
        <v>16.083332244707403</v>
      </c>
      <c r="H21" s="137">
        <v>14.7744625135921</v>
      </c>
    </row>
    <row r="22" spans="2:8" ht="48.75" customHeight="1" x14ac:dyDescent="0.3">
      <c r="B22" s="47" t="s">
        <v>81</v>
      </c>
      <c r="C22" s="12" t="s">
        <v>82</v>
      </c>
      <c r="D22" s="162" t="s">
        <v>74</v>
      </c>
      <c r="E22" s="138" t="s">
        <v>74</v>
      </c>
      <c r="F22" s="138" t="s">
        <v>74</v>
      </c>
      <c r="G22" s="138" t="s">
        <v>74</v>
      </c>
      <c r="H22" s="138" t="s">
        <v>74</v>
      </c>
    </row>
    <row r="23" spans="2:8" ht="16.5" customHeight="1" x14ac:dyDescent="0.3">
      <c r="B23" s="3">
        <v>11</v>
      </c>
      <c r="C23" s="12" t="s">
        <v>12</v>
      </c>
      <c r="D23" s="163">
        <v>17.635699900354901</v>
      </c>
      <c r="E23" s="136">
        <v>17.501897275980259</v>
      </c>
      <c r="F23" s="136">
        <v>17.551127038540653</v>
      </c>
      <c r="G23" s="136">
        <v>18.261862965913124</v>
      </c>
      <c r="H23" s="137">
        <v>17.7110921104697</v>
      </c>
    </row>
    <row r="24" spans="2:8" ht="33" customHeight="1" x14ac:dyDescent="0.3">
      <c r="B24" s="47">
        <v>12</v>
      </c>
      <c r="C24" s="12" t="s">
        <v>13</v>
      </c>
      <c r="D24" s="163">
        <v>17.295254574994299</v>
      </c>
      <c r="E24" s="136">
        <v>17.235967762085739</v>
      </c>
      <c r="F24" s="136">
        <v>17.318917101766356</v>
      </c>
      <c r="G24" s="136">
        <v>18.027827713483088</v>
      </c>
      <c r="H24" s="137">
        <v>17.448676527341402</v>
      </c>
    </row>
    <row r="25" spans="2:8" ht="48.75" customHeight="1" x14ac:dyDescent="0.3">
      <c r="B25" s="47" t="s">
        <v>83</v>
      </c>
      <c r="C25" s="12" t="s">
        <v>84</v>
      </c>
      <c r="D25" s="162" t="s">
        <v>74</v>
      </c>
      <c r="E25" s="138" t="s">
        <v>74</v>
      </c>
      <c r="F25" s="138" t="s">
        <v>74</v>
      </c>
      <c r="G25" s="138" t="s">
        <v>74</v>
      </c>
      <c r="H25" s="138" t="s">
        <v>74</v>
      </c>
    </row>
    <row r="26" spans="2:8" ht="16.5" customHeight="1" x14ac:dyDescent="0.3">
      <c r="B26" s="3">
        <v>13</v>
      </c>
      <c r="C26" s="12" t="s">
        <v>14</v>
      </c>
      <c r="D26" s="163">
        <v>20.228260517410401</v>
      </c>
      <c r="E26" s="136">
        <v>19.942577412023294</v>
      </c>
      <c r="F26" s="136">
        <v>20.024421479251512</v>
      </c>
      <c r="G26" s="136">
        <v>20.764737655826409</v>
      </c>
      <c r="H26" s="137">
        <v>20.202867457617401</v>
      </c>
    </row>
    <row r="27" spans="2:8" ht="33" customHeight="1" x14ac:dyDescent="0.3">
      <c r="B27" s="47">
        <v>14</v>
      </c>
      <c r="C27" s="12" t="s">
        <v>15</v>
      </c>
      <c r="D27" s="163">
        <v>19.898531304998201</v>
      </c>
      <c r="E27" s="136">
        <v>19.687376315274282</v>
      </c>
      <c r="F27" s="136">
        <v>19.798976393284523</v>
      </c>
      <c r="G27" s="136">
        <v>20.538278790149867</v>
      </c>
      <c r="H27" s="137">
        <v>19.948589170186199</v>
      </c>
    </row>
    <row r="28" spans="2:8" ht="48.75" customHeight="1" x14ac:dyDescent="0.3">
      <c r="B28" s="47" t="s">
        <v>85</v>
      </c>
      <c r="C28" s="12" t="s">
        <v>86</v>
      </c>
      <c r="D28" s="162" t="s">
        <v>74</v>
      </c>
      <c r="E28" s="138" t="s">
        <v>74</v>
      </c>
      <c r="F28" s="138" t="s">
        <v>74</v>
      </c>
      <c r="G28" s="138" t="s">
        <v>74</v>
      </c>
      <c r="H28" s="138" t="s">
        <v>74</v>
      </c>
    </row>
    <row r="29" spans="2:8" ht="16.5" customHeight="1" x14ac:dyDescent="0.3">
      <c r="B29" s="42"/>
      <c r="C29" s="38" t="s">
        <v>16</v>
      </c>
      <c r="D29" s="166" t="s">
        <v>17</v>
      </c>
      <c r="E29" s="75" t="s">
        <v>17</v>
      </c>
      <c r="F29" s="75" t="s">
        <v>17</v>
      </c>
      <c r="G29" s="75" t="s">
        <v>17</v>
      </c>
      <c r="H29" s="56" t="s">
        <v>17</v>
      </c>
    </row>
    <row r="30" spans="2:8" ht="16.5" customHeight="1" x14ac:dyDescent="0.3">
      <c r="B30" s="3">
        <v>15</v>
      </c>
      <c r="C30" s="12" t="s">
        <v>235</v>
      </c>
      <c r="D30" s="160">
        <v>115131.98369537501</v>
      </c>
      <c r="E30" s="135">
        <v>113943.355550459</v>
      </c>
      <c r="F30" s="135">
        <v>133963.123905616</v>
      </c>
      <c r="G30" s="135">
        <v>134608.53342145361</v>
      </c>
      <c r="H30" s="135">
        <v>133837.53555693201</v>
      </c>
    </row>
    <row r="31" spans="2:8" ht="16.5" customHeight="1" x14ac:dyDescent="0.3">
      <c r="B31" s="3">
        <v>16</v>
      </c>
      <c r="C31" s="12" t="s">
        <v>28</v>
      </c>
      <c r="D31" s="163">
        <v>9.3261775910010307</v>
      </c>
      <c r="E31" s="136">
        <v>9.4186607129142903</v>
      </c>
      <c r="F31" s="136">
        <v>8.0077750848050506</v>
      </c>
      <c r="G31" s="136">
        <v>8.2049495312827663</v>
      </c>
      <c r="H31" s="136">
        <v>8.04977331963123</v>
      </c>
    </row>
    <row r="32" spans="2:8" ht="31.5" customHeight="1" x14ac:dyDescent="0.3">
      <c r="B32" s="47">
        <v>17</v>
      </c>
      <c r="C32" s="12" t="s">
        <v>87</v>
      </c>
      <c r="D32" s="163">
        <v>9.1250829578441692</v>
      </c>
      <c r="E32" s="136">
        <v>9.2519529334915198</v>
      </c>
      <c r="F32" s="136">
        <v>7.8802745353028198</v>
      </c>
      <c r="G32" s="136">
        <v>8.0753541502749648</v>
      </c>
      <c r="H32" s="136">
        <v>7.9046901776388703</v>
      </c>
    </row>
    <row r="33" spans="2:8" ht="49.5" customHeight="1" x14ac:dyDescent="0.3">
      <c r="B33" s="47" t="s">
        <v>88</v>
      </c>
      <c r="C33" s="12" t="s">
        <v>89</v>
      </c>
      <c r="D33" s="162" t="s">
        <v>74</v>
      </c>
      <c r="E33" s="138" t="s">
        <v>74</v>
      </c>
      <c r="F33" s="138" t="s">
        <v>74</v>
      </c>
      <c r="G33" s="138" t="s">
        <v>74</v>
      </c>
      <c r="H33" s="138" t="s">
        <v>74</v>
      </c>
    </row>
    <row r="34" spans="2:8" ht="31.5" customHeight="1" x14ac:dyDescent="0.3">
      <c r="C34" s="28" t="s">
        <v>90</v>
      </c>
    </row>
    <row r="35" spans="2:8" ht="66" customHeight="1" x14ac:dyDescent="0.3">
      <c r="C35" s="77" t="s">
        <v>91</v>
      </c>
    </row>
    <row r="36" spans="2:8" ht="33" customHeight="1" x14ac:dyDescent="0.3">
      <c r="C36" s="159" t="s">
        <v>228</v>
      </c>
    </row>
    <row r="38" spans="2:8" ht="66" x14ac:dyDescent="0.3">
      <c r="C38" s="80" t="s">
        <v>236</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H49"/>
  <sheetViews>
    <sheetView zoomScale="90" zoomScaleNormal="90" workbookViewId="0">
      <selection activeCell="G13" sqref="G13"/>
    </sheetView>
  </sheetViews>
  <sheetFormatPr defaultRowHeight="16.5" x14ac:dyDescent="0.3"/>
  <cols>
    <col min="1" max="1" width="9.140625" style="2"/>
    <col min="2" max="2" width="9.140625" style="40" customWidth="1"/>
    <col min="3" max="3" width="81.85546875" style="2" customWidth="1"/>
    <col min="4" max="5" width="20" style="8" customWidth="1"/>
    <col min="6" max="16384" width="9.140625" style="2"/>
  </cols>
  <sheetData>
    <row r="1" spans="1:8" ht="16.5" customHeight="1" x14ac:dyDescent="0.3"/>
    <row r="2" spans="1:8" ht="19.5" customHeight="1" x14ac:dyDescent="0.3">
      <c r="B2" s="60" t="s">
        <v>93</v>
      </c>
      <c r="C2" s="61"/>
      <c r="G2" s="150" t="s">
        <v>64</v>
      </c>
      <c r="H2" s="151"/>
    </row>
    <row r="3" spans="1:8" ht="16.5" customHeight="1" x14ac:dyDescent="0.3">
      <c r="D3" s="91"/>
      <c r="E3" s="91"/>
      <c r="G3" s="152"/>
      <c r="H3" s="153"/>
    </row>
    <row r="4" spans="1:8" ht="33.75" customHeight="1" x14ac:dyDescent="0.3">
      <c r="B4" s="39" t="s">
        <v>54</v>
      </c>
      <c r="C4" s="4"/>
      <c r="D4" s="82" t="s">
        <v>222</v>
      </c>
      <c r="E4" s="82" t="s">
        <v>225</v>
      </c>
    </row>
    <row r="5" spans="1:8" x14ac:dyDescent="0.3">
      <c r="A5" s="17"/>
      <c r="B5" s="50"/>
      <c r="C5" s="23" t="s">
        <v>98</v>
      </c>
      <c r="D5" s="90"/>
      <c r="E5" s="93"/>
    </row>
    <row r="6" spans="1:8" ht="16.5" customHeight="1" x14ac:dyDescent="0.3">
      <c r="A6" s="18"/>
      <c r="B6" s="51">
        <v>1</v>
      </c>
      <c r="C6" s="19" t="s">
        <v>95</v>
      </c>
      <c r="D6" s="170">
        <f>'1'!D7</f>
        <v>9564.4132634729995</v>
      </c>
      <c r="E6" s="170">
        <v>9558.9380642100004</v>
      </c>
    </row>
    <row r="7" spans="1:8" ht="16.5" customHeight="1" x14ac:dyDescent="0.3">
      <c r="A7" s="18"/>
      <c r="B7" s="51">
        <v>2</v>
      </c>
      <c r="C7" s="19" t="s">
        <v>96</v>
      </c>
      <c r="D7" s="170">
        <f>'1'!D10</f>
        <v>10737.413263472999</v>
      </c>
      <c r="E7" s="170">
        <v>10731.93806421</v>
      </c>
    </row>
    <row r="8" spans="1:8" ht="16.5" customHeight="1" x14ac:dyDescent="0.3">
      <c r="A8" s="18"/>
      <c r="B8" s="51">
        <v>3</v>
      </c>
      <c r="C8" s="19" t="s">
        <v>97</v>
      </c>
      <c r="D8" s="170">
        <f>'1'!D13</f>
        <v>12315.881649372999</v>
      </c>
      <c r="E8" s="170">
        <v>12228.53169869</v>
      </c>
    </row>
    <row r="9" spans="1:8" ht="16.5" customHeight="1" x14ac:dyDescent="0.3">
      <c r="A9" s="18"/>
      <c r="B9" s="52"/>
      <c r="C9" s="23" t="s">
        <v>99</v>
      </c>
      <c r="D9" s="168"/>
      <c r="E9" s="93"/>
    </row>
    <row r="10" spans="1:8" ht="16.5" customHeight="1" x14ac:dyDescent="0.3">
      <c r="A10" s="18"/>
      <c r="B10" s="51">
        <v>4</v>
      </c>
      <c r="C10" s="19" t="s">
        <v>100</v>
      </c>
      <c r="D10" s="170">
        <f>'1'!D17</f>
        <v>60884.531513585898</v>
      </c>
      <c r="E10" s="170">
        <f>'1'!E17</f>
        <v>61318.712451454601</v>
      </c>
    </row>
    <row r="11" spans="1:8" ht="16.5" customHeight="1" x14ac:dyDescent="0.3">
      <c r="A11" s="18"/>
      <c r="B11" s="52"/>
      <c r="C11" s="23" t="s">
        <v>101</v>
      </c>
      <c r="D11" s="168"/>
      <c r="E11" s="93"/>
    </row>
    <row r="12" spans="1:8" ht="16.5" customHeight="1" x14ac:dyDescent="0.3">
      <c r="B12" s="51">
        <v>5</v>
      </c>
      <c r="C12" s="19" t="s">
        <v>102</v>
      </c>
      <c r="D12" s="171">
        <f>'1'!D20</f>
        <v>15.7091021737414</v>
      </c>
      <c r="E12" s="171">
        <v>15.566694135082388</v>
      </c>
      <c r="F12" s="11"/>
      <c r="G12" s="11"/>
      <c r="H12" s="11"/>
    </row>
    <row r="13" spans="1:8" ht="16.5" customHeight="1" x14ac:dyDescent="0.3">
      <c r="B13" s="51">
        <v>6</v>
      </c>
      <c r="C13" s="19" t="s">
        <v>103</v>
      </c>
      <c r="D13" s="171">
        <f>'1'!D23</f>
        <v>17.635699900354901</v>
      </c>
      <c r="E13" s="171">
        <v>17.4769201557759</v>
      </c>
      <c r="F13" s="11"/>
      <c r="G13" s="11"/>
      <c r="H13" s="11"/>
    </row>
    <row r="14" spans="1:8" ht="16.5" customHeight="1" x14ac:dyDescent="0.3">
      <c r="B14" s="51">
        <v>7</v>
      </c>
      <c r="C14" s="19" t="s">
        <v>104</v>
      </c>
      <c r="D14" s="171">
        <f>'1'!D26</f>
        <v>20.228260517410401</v>
      </c>
      <c r="E14" s="171">
        <v>19.914117174520978</v>
      </c>
      <c r="F14" s="11"/>
      <c r="G14" s="11"/>
      <c r="H14" s="11"/>
    </row>
    <row r="15" spans="1:8" ht="33" customHeight="1" x14ac:dyDescent="0.3">
      <c r="A15" s="18"/>
      <c r="B15" s="53"/>
      <c r="C15" s="22" t="s">
        <v>203</v>
      </c>
      <c r="D15" s="168"/>
      <c r="E15" s="93"/>
    </row>
    <row r="16" spans="1:8" s="11" customFormat="1" ht="33" x14ac:dyDescent="0.3">
      <c r="A16" s="83"/>
      <c r="B16" s="84" t="s">
        <v>116</v>
      </c>
      <c r="C16" s="85" t="s">
        <v>204</v>
      </c>
      <c r="D16" s="128">
        <f>D19-8</f>
        <v>1.59974951857515</v>
      </c>
      <c r="E16" s="128">
        <v>1.5281000000000002</v>
      </c>
    </row>
    <row r="17" spans="1:5" s="11" customFormat="1" ht="16.5" customHeight="1" x14ac:dyDescent="0.3">
      <c r="A17" s="83"/>
      <c r="B17" s="84" t="s">
        <v>117</v>
      </c>
      <c r="C17" s="140" t="s">
        <v>217</v>
      </c>
      <c r="D17" s="128">
        <v>0.899859104198523</v>
      </c>
      <c r="E17" s="128">
        <v>0.85954593435233895</v>
      </c>
    </row>
    <row r="18" spans="1:5" ht="16.5" customHeight="1" x14ac:dyDescent="0.3">
      <c r="B18" s="51" t="s">
        <v>118</v>
      </c>
      <c r="C18" s="141" t="s">
        <v>218</v>
      </c>
      <c r="D18" s="128">
        <v>1.1998121389313601</v>
      </c>
      <c r="E18" s="128">
        <v>1.1460999999999997</v>
      </c>
    </row>
    <row r="19" spans="1:5" ht="16.5" customHeight="1" x14ac:dyDescent="0.3">
      <c r="B19" s="51" t="s">
        <v>119</v>
      </c>
      <c r="C19" s="86" t="s">
        <v>105</v>
      </c>
      <c r="D19" s="128">
        <v>9.59974951857515</v>
      </c>
      <c r="E19" s="128">
        <v>9.5281000000000002</v>
      </c>
    </row>
    <row r="20" spans="1:5" ht="33.75" customHeight="1" x14ac:dyDescent="0.3">
      <c r="A20" s="18"/>
      <c r="B20" s="52"/>
      <c r="C20" s="20" t="s">
        <v>106</v>
      </c>
      <c r="D20" s="168"/>
      <c r="E20" s="93"/>
    </row>
    <row r="21" spans="1:5" ht="16.5" customHeight="1" x14ac:dyDescent="0.3">
      <c r="B21" s="47">
        <v>8</v>
      </c>
      <c r="C21" s="40" t="s">
        <v>107</v>
      </c>
      <c r="D21" s="128">
        <v>2.5</v>
      </c>
      <c r="E21" s="128">
        <v>2.4964322266487007</v>
      </c>
    </row>
    <row r="22" spans="1:5" ht="33" customHeight="1" x14ac:dyDescent="0.3">
      <c r="B22" s="47" t="s">
        <v>120</v>
      </c>
      <c r="C22" s="79" t="s">
        <v>108</v>
      </c>
      <c r="D22" s="172" t="s">
        <v>216</v>
      </c>
      <c r="E22" s="172" t="s">
        <v>216</v>
      </c>
    </row>
    <row r="23" spans="1:5" ht="16.5" customHeight="1" x14ac:dyDescent="0.3">
      <c r="B23" s="47">
        <v>9</v>
      </c>
      <c r="C23" s="79" t="s">
        <v>109</v>
      </c>
      <c r="D23" s="128">
        <v>0.97919961233131403</v>
      </c>
      <c r="E23" s="128">
        <v>2.9658451741374978E-3</v>
      </c>
    </row>
    <row r="24" spans="1:5" ht="16.5" customHeight="1" x14ac:dyDescent="0.3">
      <c r="A24" s="80"/>
      <c r="B24" s="48" t="s">
        <v>92</v>
      </c>
      <c r="C24" s="10" t="s">
        <v>110</v>
      </c>
      <c r="D24" s="172" t="s">
        <v>216</v>
      </c>
      <c r="E24" s="172" t="s">
        <v>216</v>
      </c>
    </row>
    <row r="25" spans="1:5" ht="16.5" customHeight="1" x14ac:dyDescent="0.3">
      <c r="A25" s="80"/>
      <c r="B25" s="48">
        <v>10</v>
      </c>
      <c r="C25" s="10" t="s">
        <v>111</v>
      </c>
      <c r="D25" s="172" t="s">
        <v>216</v>
      </c>
      <c r="E25" s="172" t="s">
        <v>216</v>
      </c>
    </row>
    <row r="26" spans="1:5" ht="16.5" customHeight="1" x14ac:dyDescent="0.3">
      <c r="B26" s="48" t="s">
        <v>121</v>
      </c>
      <c r="C26" s="11" t="s">
        <v>112</v>
      </c>
      <c r="D26" s="128">
        <v>1</v>
      </c>
      <c r="E26" s="128">
        <v>0.99857289065296628</v>
      </c>
    </row>
    <row r="27" spans="1:5" x14ac:dyDescent="0.3">
      <c r="B27" s="47">
        <v>11</v>
      </c>
      <c r="C27" s="2" t="s">
        <v>113</v>
      </c>
      <c r="D27" s="128">
        <f>SUM(D21:D26)</f>
        <v>4.479199612331314</v>
      </c>
      <c r="E27" s="128">
        <v>3.4979709624758044</v>
      </c>
    </row>
    <row r="28" spans="1:5" x14ac:dyDescent="0.3">
      <c r="B28" s="47" t="s">
        <v>122</v>
      </c>
      <c r="C28" s="2" t="s">
        <v>114</v>
      </c>
      <c r="D28" s="128">
        <v>14.0789491308898</v>
      </c>
      <c r="E28" s="128">
        <v>13.0311</v>
      </c>
    </row>
    <row r="29" spans="1:5" x14ac:dyDescent="0.3">
      <c r="B29" s="47">
        <v>12</v>
      </c>
      <c r="C29" s="2" t="s">
        <v>115</v>
      </c>
      <c r="D29" s="128">
        <f>15.7091021737414-(D17+4.5)</f>
        <v>10.309243069542877</v>
      </c>
      <c r="E29" s="128">
        <v>10.214796858525894</v>
      </c>
    </row>
    <row r="30" spans="1:5" x14ac:dyDescent="0.3">
      <c r="B30" s="88"/>
      <c r="C30" s="9" t="s">
        <v>28</v>
      </c>
      <c r="D30" s="167"/>
      <c r="E30" s="173"/>
    </row>
    <row r="31" spans="1:5" x14ac:dyDescent="0.3">
      <c r="B31" s="47">
        <v>13</v>
      </c>
      <c r="C31" s="2" t="s">
        <v>18</v>
      </c>
      <c r="D31" s="160">
        <f>'1'!D30</f>
        <v>115131.98369537501</v>
      </c>
      <c r="E31" s="160">
        <v>113943.355550459</v>
      </c>
    </row>
    <row r="32" spans="1:5" x14ac:dyDescent="0.3">
      <c r="B32" s="47">
        <v>14</v>
      </c>
      <c r="C32" s="2" t="s">
        <v>214</v>
      </c>
      <c r="D32" s="174">
        <f>'1'!D31</f>
        <v>9.3261775910010307</v>
      </c>
      <c r="E32" s="174">
        <v>9.4186607129142903</v>
      </c>
    </row>
    <row r="33" spans="2:5" ht="33" customHeight="1" x14ac:dyDescent="0.3">
      <c r="B33" s="87"/>
      <c r="C33" s="13" t="s">
        <v>123</v>
      </c>
      <c r="D33" s="167"/>
      <c r="E33" s="173"/>
    </row>
    <row r="34" spans="2:5" x14ac:dyDescent="0.3">
      <c r="B34" s="47" t="s">
        <v>29</v>
      </c>
      <c r="C34" s="2" t="s">
        <v>205</v>
      </c>
      <c r="D34" s="172" t="s">
        <v>216</v>
      </c>
      <c r="E34" s="172" t="s">
        <v>216</v>
      </c>
    </row>
    <row r="35" spans="2:5" x14ac:dyDescent="0.3">
      <c r="B35" s="47" t="s">
        <v>126</v>
      </c>
      <c r="C35" s="139" t="s">
        <v>217</v>
      </c>
      <c r="D35" s="172" t="s">
        <v>216</v>
      </c>
      <c r="E35" s="172" t="s">
        <v>216</v>
      </c>
    </row>
    <row r="36" spans="2:5" x14ac:dyDescent="0.3">
      <c r="B36" s="47" t="s">
        <v>127</v>
      </c>
      <c r="C36" s="2" t="s">
        <v>124</v>
      </c>
      <c r="D36" s="174">
        <v>3</v>
      </c>
      <c r="E36" s="174">
        <v>3</v>
      </c>
    </row>
    <row r="37" spans="2:5" ht="33" customHeight="1" x14ac:dyDescent="0.3">
      <c r="B37" s="44"/>
      <c r="C37" s="13" t="s">
        <v>206</v>
      </c>
      <c r="D37" s="169"/>
      <c r="E37" s="175"/>
    </row>
    <row r="38" spans="2:5" x14ac:dyDescent="0.3">
      <c r="B38" s="47" t="s">
        <v>128</v>
      </c>
      <c r="C38" s="2" t="s">
        <v>207</v>
      </c>
      <c r="D38" s="172" t="s">
        <v>216</v>
      </c>
      <c r="E38" s="172" t="s">
        <v>216</v>
      </c>
    </row>
    <row r="39" spans="2:5" x14ac:dyDescent="0.3">
      <c r="B39" s="47" t="s">
        <v>129</v>
      </c>
      <c r="C39" s="2" t="s">
        <v>125</v>
      </c>
      <c r="D39" s="174">
        <v>3</v>
      </c>
      <c r="E39" s="174">
        <v>3</v>
      </c>
    </row>
    <row r="40" spans="2:5" x14ac:dyDescent="0.3">
      <c r="B40" s="44"/>
      <c r="C40" s="9" t="s">
        <v>130</v>
      </c>
      <c r="D40" s="94"/>
      <c r="E40" s="175"/>
    </row>
    <row r="41" spans="2:5" x14ac:dyDescent="0.3">
      <c r="B41" s="47">
        <v>15</v>
      </c>
      <c r="C41" s="2" t="s">
        <v>131</v>
      </c>
      <c r="D41" s="180">
        <v>28033.388688794304</v>
      </c>
      <c r="E41" s="170">
        <v>27383.342155995499</v>
      </c>
    </row>
    <row r="42" spans="2:5" x14ac:dyDescent="0.3">
      <c r="B42" s="47" t="s">
        <v>136</v>
      </c>
      <c r="C42" s="2" t="s">
        <v>132</v>
      </c>
      <c r="D42" s="180">
        <v>16136.811664167733</v>
      </c>
      <c r="E42" s="170">
        <v>16433.461421450098</v>
      </c>
    </row>
    <row r="43" spans="2:5" x14ac:dyDescent="0.3">
      <c r="B43" s="47" t="s">
        <v>137</v>
      </c>
      <c r="C43" s="2" t="s">
        <v>133</v>
      </c>
      <c r="D43" s="180">
        <v>3195.3707139921003</v>
      </c>
      <c r="E43" s="170">
        <v>3497.0641090693002</v>
      </c>
    </row>
    <row r="44" spans="2:5" x14ac:dyDescent="0.3">
      <c r="B44" s="47">
        <v>16</v>
      </c>
      <c r="C44" s="2" t="s">
        <v>134</v>
      </c>
      <c r="D44" s="180">
        <v>12941.440950175634</v>
      </c>
      <c r="E44" s="170">
        <v>12936.397312380799</v>
      </c>
    </row>
    <row r="45" spans="2:5" x14ac:dyDescent="0.3">
      <c r="B45" s="47">
        <v>17</v>
      </c>
      <c r="C45" s="2" t="s">
        <v>135</v>
      </c>
      <c r="D45" s="180">
        <v>217</v>
      </c>
      <c r="E45" s="170">
        <v>211.67672493939401</v>
      </c>
    </row>
    <row r="46" spans="2:5" x14ac:dyDescent="0.3">
      <c r="B46" s="88"/>
      <c r="C46" s="9" t="s">
        <v>138</v>
      </c>
      <c r="D46" s="173"/>
      <c r="E46" s="173"/>
    </row>
    <row r="47" spans="2:5" x14ac:dyDescent="0.3">
      <c r="B47" s="47">
        <v>18</v>
      </c>
      <c r="C47" s="2" t="s">
        <v>139</v>
      </c>
      <c r="D47" s="180">
        <v>96490.228426694506</v>
      </c>
      <c r="E47" s="170">
        <v>94330.668406768003</v>
      </c>
    </row>
    <row r="48" spans="2:5" x14ac:dyDescent="0.3">
      <c r="B48" s="47">
        <v>19</v>
      </c>
      <c r="C48" s="2" t="s">
        <v>140</v>
      </c>
      <c r="D48" s="180">
        <v>76212.848874679199</v>
      </c>
      <c r="E48" s="170">
        <v>75740.729048033303</v>
      </c>
    </row>
    <row r="49" spans="2:5" x14ac:dyDescent="0.3">
      <c r="B49" s="47">
        <v>20</v>
      </c>
      <c r="C49" s="2" t="s">
        <v>141</v>
      </c>
      <c r="D49" s="180">
        <v>126.60624796398632</v>
      </c>
      <c r="E49" s="170">
        <v>124.54417800354855</v>
      </c>
    </row>
  </sheetData>
  <sheetProtection sort="0" autoFilter="0"/>
  <mergeCells count="1">
    <mergeCell ref="G2:H3"/>
  </mergeCells>
  <hyperlinks>
    <hyperlink ref="G2:H3" location="Index!A1" display="Return to Index" xr:uid="{BB806622-45A6-41E2-9692-7D8EDBF9517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election activeCell="F24" sqref="F24"/>
    </sheetView>
  </sheetViews>
  <sheetFormatPr defaultRowHeight="16.5" x14ac:dyDescent="0.3"/>
  <cols>
    <col min="1" max="1" width="9.140625" style="2"/>
    <col min="2" max="2" width="9.140625" style="40" customWidth="1"/>
    <col min="3" max="3" width="81.85546875" style="2" customWidth="1"/>
    <col min="4" max="5" width="20" style="8" customWidth="1"/>
    <col min="6" max="6" width="20" style="2" customWidth="1"/>
    <col min="7" max="16384" width="9.140625" style="2"/>
  </cols>
  <sheetData>
    <row r="1" spans="1:9" ht="16.5" customHeight="1" x14ac:dyDescent="0.3"/>
    <row r="2" spans="1:9" ht="19.5" customHeight="1" x14ac:dyDescent="0.3">
      <c r="B2" s="60" t="s">
        <v>169</v>
      </c>
      <c r="C2" s="61"/>
      <c r="H2" s="150" t="s">
        <v>64</v>
      </c>
      <c r="I2" s="151"/>
    </row>
    <row r="3" spans="1:9" ht="16.5" customHeight="1" x14ac:dyDescent="0.3">
      <c r="D3" s="91"/>
      <c r="E3" s="91"/>
      <c r="F3" s="58"/>
      <c r="H3" s="152"/>
      <c r="I3" s="153"/>
    </row>
    <row r="4" spans="1:9" ht="34.5" customHeight="1" x14ac:dyDescent="0.3">
      <c r="B4" s="43"/>
      <c r="C4" s="4"/>
      <c r="D4" s="154" t="s">
        <v>143</v>
      </c>
      <c r="E4" s="154"/>
      <c r="F4" s="16" t="s">
        <v>144</v>
      </c>
      <c r="H4" s="63"/>
      <c r="I4" s="63"/>
    </row>
    <row r="5" spans="1:9" ht="16.5" customHeight="1" x14ac:dyDescent="0.3">
      <c r="B5" s="43" t="s">
        <v>54</v>
      </c>
      <c r="C5" s="4"/>
      <c r="D5" s="95" t="s">
        <v>222</v>
      </c>
      <c r="E5" s="15" t="s">
        <v>225</v>
      </c>
      <c r="F5" s="15" t="s">
        <v>220</v>
      </c>
    </row>
    <row r="6" spans="1:9" x14ac:dyDescent="0.3">
      <c r="A6" s="17"/>
      <c r="B6" s="50">
        <v>1</v>
      </c>
      <c r="C6" s="23" t="s">
        <v>19</v>
      </c>
      <c r="D6" s="93">
        <v>48846.896999703611</v>
      </c>
      <c r="E6" s="90">
        <f>E7</f>
        <v>49032.739916779996</v>
      </c>
      <c r="F6" s="7">
        <f>D6/12.5</f>
        <v>3907.7517599762887</v>
      </c>
    </row>
    <row r="7" spans="1:9" ht="16.5" customHeight="1" x14ac:dyDescent="0.3">
      <c r="A7" s="18"/>
      <c r="B7" s="51">
        <v>2</v>
      </c>
      <c r="C7" s="19" t="s">
        <v>20</v>
      </c>
      <c r="D7" s="170">
        <v>48846.896999703611</v>
      </c>
      <c r="E7" s="89">
        <f>50107.02980279-358.63556816-715.65431785</f>
        <v>49032.739916779996</v>
      </c>
      <c r="F7" s="5">
        <f t="shared" ref="F7:F33" si="0">D7/12.5</f>
        <v>3907.7517599762887</v>
      </c>
    </row>
    <row r="8" spans="1:9" ht="16.5" customHeight="1" x14ac:dyDescent="0.3">
      <c r="A8" s="18"/>
      <c r="B8" s="51">
        <v>3</v>
      </c>
      <c r="C8" s="19" t="s">
        <v>21</v>
      </c>
      <c r="D8" s="176">
        <v>0</v>
      </c>
      <c r="E8" s="92">
        <v>0</v>
      </c>
      <c r="F8" s="46">
        <f t="shared" si="0"/>
        <v>0</v>
      </c>
    </row>
    <row r="9" spans="1:9" ht="16.5" customHeight="1" x14ac:dyDescent="0.3">
      <c r="A9" s="18"/>
      <c r="B9" s="51">
        <v>4</v>
      </c>
      <c r="C9" s="19" t="s">
        <v>145</v>
      </c>
      <c r="D9" s="176">
        <v>0</v>
      </c>
      <c r="E9" s="92">
        <v>0</v>
      </c>
      <c r="F9" s="46">
        <f t="shared" si="0"/>
        <v>0</v>
      </c>
    </row>
    <row r="10" spans="1:9" ht="16.5" customHeight="1" x14ac:dyDescent="0.3">
      <c r="A10" s="18"/>
      <c r="B10" s="51" t="s">
        <v>146</v>
      </c>
      <c r="C10" s="19" t="s">
        <v>147</v>
      </c>
      <c r="D10" s="176">
        <v>0</v>
      </c>
      <c r="E10" s="92">
        <v>0</v>
      </c>
      <c r="F10" s="46">
        <f t="shared" si="0"/>
        <v>0</v>
      </c>
    </row>
    <row r="11" spans="1:9" ht="16.5" customHeight="1" x14ac:dyDescent="0.3">
      <c r="A11" s="18"/>
      <c r="B11" s="51">
        <v>5</v>
      </c>
      <c r="C11" s="19" t="s">
        <v>148</v>
      </c>
      <c r="D11" s="176">
        <v>0</v>
      </c>
      <c r="E11" s="92">
        <v>0</v>
      </c>
      <c r="F11" s="46">
        <f t="shared" si="0"/>
        <v>0</v>
      </c>
    </row>
    <row r="12" spans="1:9" ht="16.5" customHeight="1" x14ac:dyDescent="0.3">
      <c r="A12" s="18"/>
      <c r="B12" s="52">
        <v>6</v>
      </c>
      <c r="C12" s="23" t="s">
        <v>149</v>
      </c>
      <c r="D12" s="93">
        <v>1779.4826548188501</v>
      </c>
      <c r="E12" s="90">
        <f>251.58326757+358.63556816+715.65431785</f>
        <v>1325.87315358</v>
      </c>
      <c r="F12" s="7">
        <f t="shared" si="0"/>
        <v>142.358612385508</v>
      </c>
    </row>
    <row r="13" spans="1:9" ht="16.5" customHeight="1" x14ac:dyDescent="0.3">
      <c r="A13" s="18"/>
      <c r="B13" s="51">
        <v>7</v>
      </c>
      <c r="C13" s="19" t="s">
        <v>150</v>
      </c>
      <c r="D13" s="170">
        <v>854.50672928884978</v>
      </c>
      <c r="E13" s="89">
        <v>750.80665340999997</v>
      </c>
      <c r="F13" s="5">
        <f t="shared" si="0"/>
        <v>68.360538343107976</v>
      </c>
    </row>
    <row r="14" spans="1:9" ht="16.5" customHeight="1" x14ac:dyDescent="0.3">
      <c r="A14" s="18"/>
      <c r="B14" s="51">
        <v>8</v>
      </c>
      <c r="C14" s="19" t="s">
        <v>22</v>
      </c>
      <c r="D14" s="176">
        <v>0</v>
      </c>
      <c r="E14" s="92">
        <v>0</v>
      </c>
      <c r="F14" s="46">
        <f t="shared" si="0"/>
        <v>0</v>
      </c>
    </row>
    <row r="15" spans="1:9" ht="16.5" customHeight="1" x14ac:dyDescent="0.3">
      <c r="B15" s="51" t="s">
        <v>120</v>
      </c>
      <c r="C15" s="19" t="s">
        <v>151</v>
      </c>
      <c r="D15" s="176">
        <v>1.6228418600000001</v>
      </c>
      <c r="E15" s="92">
        <v>1.36896361</v>
      </c>
      <c r="F15" s="46">
        <f t="shared" si="0"/>
        <v>0.12982734880000002</v>
      </c>
    </row>
    <row r="16" spans="1:9" ht="16.5" customHeight="1" x14ac:dyDescent="0.3">
      <c r="B16" s="51" t="s">
        <v>164</v>
      </c>
      <c r="C16" s="19" t="s">
        <v>152</v>
      </c>
      <c r="D16" s="176">
        <v>348.19793281</v>
      </c>
      <c r="E16" s="92">
        <v>251.58326757</v>
      </c>
      <c r="F16" s="46">
        <f t="shared" si="0"/>
        <v>27.8558346248</v>
      </c>
    </row>
    <row r="17" spans="1:6" ht="16.5" customHeight="1" x14ac:dyDescent="0.3">
      <c r="A17" s="18"/>
      <c r="B17" s="51">
        <v>9</v>
      </c>
      <c r="C17" s="19" t="s">
        <v>153</v>
      </c>
      <c r="D17" s="176">
        <v>575.15515086000005</v>
      </c>
      <c r="E17" s="92">
        <f>E12-SUM(E13:E16)</f>
        <v>322.11426899000003</v>
      </c>
      <c r="F17" s="46">
        <f t="shared" si="0"/>
        <v>46.012412068800003</v>
      </c>
    </row>
    <row r="18" spans="1:6" ht="16.5" customHeight="1" x14ac:dyDescent="0.3">
      <c r="A18" s="18"/>
      <c r="B18" s="52">
        <v>15</v>
      </c>
      <c r="C18" s="23" t="s">
        <v>23</v>
      </c>
      <c r="D18" s="177">
        <v>0</v>
      </c>
      <c r="E18" s="97">
        <v>0</v>
      </c>
      <c r="F18" s="57">
        <f t="shared" si="0"/>
        <v>0</v>
      </c>
    </row>
    <row r="19" spans="1:6" ht="16.5" customHeight="1" x14ac:dyDescent="0.3">
      <c r="A19" s="18"/>
      <c r="B19" s="52">
        <v>16</v>
      </c>
      <c r="C19" s="23" t="s">
        <v>154</v>
      </c>
      <c r="D19" s="177">
        <v>0</v>
      </c>
      <c r="E19" s="97">
        <v>0</v>
      </c>
      <c r="F19" s="57">
        <f t="shared" si="0"/>
        <v>0</v>
      </c>
    </row>
    <row r="20" spans="1:6" ht="16.5" customHeight="1" x14ac:dyDescent="0.3">
      <c r="B20" s="51">
        <v>17</v>
      </c>
      <c r="C20" s="19" t="s">
        <v>155</v>
      </c>
      <c r="D20" s="176">
        <v>0</v>
      </c>
      <c r="E20" s="92">
        <v>0</v>
      </c>
      <c r="F20" s="46">
        <f t="shared" si="0"/>
        <v>0</v>
      </c>
    </row>
    <row r="21" spans="1:6" ht="16.5" customHeight="1" x14ac:dyDescent="0.3">
      <c r="B21" s="51">
        <v>18</v>
      </c>
      <c r="C21" s="19" t="s">
        <v>156</v>
      </c>
      <c r="D21" s="176">
        <v>0</v>
      </c>
      <c r="E21" s="92">
        <v>0</v>
      </c>
      <c r="F21" s="46">
        <f t="shared" si="0"/>
        <v>0</v>
      </c>
    </row>
    <row r="22" spans="1:6" ht="16.5" customHeight="1" x14ac:dyDescent="0.3">
      <c r="B22" s="51">
        <v>19</v>
      </c>
      <c r="C22" s="19" t="s">
        <v>157</v>
      </c>
      <c r="D22" s="176">
        <v>0</v>
      </c>
      <c r="E22" s="92">
        <v>0</v>
      </c>
      <c r="F22" s="46">
        <f t="shared" si="0"/>
        <v>0</v>
      </c>
    </row>
    <row r="23" spans="1:6" ht="16.5" customHeight="1" x14ac:dyDescent="0.3">
      <c r="B23" s="51" t="s">
        <v>30</v>
      </c>
      <c r="C23" s="19" t="s">
        <v>158</v>
      </c>
      <c r="D23" s="176">
        <v>0</v>
      </c>
      <c r="E23" s="92">
        <v>0</v>
      </c>
      <c r="F23" s="46">
        <f t="shared" si="0"/>
        <v>0</v>
      </c>
    </row>
    <row r="24" spans="1:6" ht="16.5" customHeight="1" x14ac:dyDescent="0.3">
      <c r="A24" s="18"/>
      <c r="B24" s="53">
        <v>20</v>
      </c>
      <c r="C24" s="22" t="s">
        <v>159</v>
      </c>
      <c r="D24" s="93">
        <v>3759.3633099200001</v>
      </c>
      <c r="E24" s="93">
        <v>4461.3108317599999</v>
      </c>
      <c r="F24" s="26">
        <f t="shared" si="0"/>
        <v>300.74906479359998</v>
      </c>
    </row>
    <row r="25" spans="1:6" ht="16.5" customHeight="1" x14ac:dyDescent="0.3">
      <c r="B25" s="51">
        <v>21</v>
      </c>
      <c r="C25" s="19" t="s">
        <v>20</v>
      </c>
      <c r="D25" s="170">
        <v>3759.3633099200001</v>
      </c>
      <c r="E25" s="89">
        <f>E24</f>
        <v>4461.3108317599999</v>
      </c>
      <c r="F25" s="5">
        <f t="shared" si="0"/>
        <v>300.74906479359998</v>
      </c>
    </row>
    <row r="26" spans="1:6" ht="16.5" customHeight="1" x14ac:dyDescent="0.3">
      <c r="B26" s="51">
        <v>22</v>
      </c>
      <c r="C26" s="19" t="s">
        <v>24</v>
      </c>
      <c r="D26" s="176">
        <v>0</v>
      </c>
      <c r="E26" s="92">
        <v>0</v>
      </c>
      <c r="F26" s="46">
        <f t="shared" si="0"/>
        <v>0</v>
      </c>
    </row>
    <row r="27" spans="1:6" ht="16.5" customHeight="1" x14ac:dyDescent="0.3">
      <c r="A27" s="18"/>
      <c r="B27" s="52" t="s">
        <v>160</v>
      </c>
      <c r="C27" s="20" t="s">
        <v>25</v>
      </c>
      <c r="D27" s="177">
        <v>0</v>
      </c>
      <c r="E27" s="97">
        <v>0</v>
      </c>
      <c r="F27" s="57">
        <f t="shared" si="0"/>
        <v>0</v>
      </c>
    </row>
    <row r="28" spans="1:6" ht="16.5" customHeight="1" x14ac:dyDescent="0.3">
      <c r="B28" s="50">
        <v>23</v>
      </c>
      <c r="C28" s="21" t="s">
        <v>26</v>
      </c>
      <c r="D28" s="178">
        <v>6498.7885462499999</v>
      </c>
      <c r="E28" s="96">
        <v>6498.7885462499999</v>
      </c>
      <c r="F28" s="7">
        <f t="shared" si="0"/>
        <v>519.90308370000002</v>
      </c>
    </row>
    <row r="29" spans="1:6" ht="16.5" customHeight="1" x14ac:dyDescent="0.3">
      <c r="B29" s="3" t="s">
        <v>165</v>
      </c>
      <c r="C29" s="24" t="s">
        <v>161</v>
      </c>
      <c r="D29" s="170">
        <v>6498.7885462499999</v>
      </c>
      <c r="E29" s="89">
        <f>E28</f>
        <v>6498.7885462499999</v>
      </c>
      <c r="F29" s="5">
        <f t="shared" si="0"/>
        <v>519.90308370000002</v>
      </c>
    </row>
    <row r="30" spans="1:6" ht="16.5" customHeight="1" x14ac:dyDescent="0.3">
      <c r="B30" s="3" t="s">
        <v>166</v>
      </c>
      <c r="C30" s="24" t="s">
        <v>162</v>
      </c>
      <c r="D30" s="176">
        <v>0</v>
      </c>
      <c r="E30" s="92">
        <v>0</v>
      </c>
      <c r="F30" s="46">
        <f t="shared" si="0"/>
        <v>0</v>
      </c>
    </row>
    <row r="31" spans="1:6" ht="16.5" customHeight="1" x14ac:dyDescent="0.3">
      <c r="B31" s="3" t="s">
        <v>167</v>
      </c>
      <c r="C31" s="25" t="s">
        <v>163</v>
      </c>
      <c r="D31" s="176">
        <v>0</v>
      </c>
      <c r="E31" s="92">
        <v>0</v>
      </c>
      <c r="F31" s="46">
        <f t="shared" si="0"/>
        <v>0</v>
      </c>
    </row>
    <row r="32" spans="1:6" ht="16.5" customHeight="1" x14ac:dyDescent="0.3">
      <c r="A32" s="12"/>
      <c r="B32" s="49">
        <v>24</v>
      </c>
      <c r="C32" s="13" t="s">
        <v>27</v>
      </c>
      <c r="D32" s="177">
        <v>2776.7166627093097</v>
      </c>
      <c r="E32" s="97">
        <v>2646.804242875</v>
      </c>
      <c r="F32" s="57">
        <f t="shared" si="0"/>
        <v>222.13733301674478</v>
      </c>
    </row>
    <row r="33" spans="2:6" ht="16.5" customHeight="1" x14ac:dyDescent="0.3">
      <c r="B33" s="45">
        <v>29</v>
      </c>
      <c r="C33" s="9" t="s">
        <v>0</v>
      </c>
      <c r="D33" s="179">
        <v>60884.531510692461</v>
      </c>
      <c r="E33" s="98">
        <f>E6+E12+E18+E19+E24+E27+E28</f>
        <v>61318.712448369995</v>
      </c>
      <c r="F33" s="55">
        <f t="shared" si="0"/>
        <v>4870.7625208553973</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1:P39"/>
  <sheetViews>
    <sheetView zoomScale="90" zoomScaleNormal="90" workbookViewId="0">
      <selection activeCell="H36" sqref="H36:K38"/>
    </sheetView>
  </sheetViews>
  <sheetFormatPr defaultRowHeight="15" x14ac:dyDescent="0.25"/>
  <cols>
    <col min="2" max="2" width="9.28515625" style="41" customWidth="1"/>
    <col min="3" max="3" width="76.7109375" style="31" customWidth="1"/>
    <col min="4" max="11" width="18.5703125" style="31" customWidth="1"/>
  </cols>
  <sheetData>
    <row r="1" spans="2:16" s="31" customFormat="1" x14ac:dyDescent="0.25">
      <c r="B1" s="41"/>
    </row>
    <row r="2" spans="2:16" ht="18.75" x14ac:dyDescent="0.25">
      <c r="B2" s="62" t="s">
        <v>170</v>
      </c>
      <c r="C2" s="59"/>
      <c r="D2" s="59"/>
      <c r="E2" s="59"/>
      <c r="F2" s="59"/>
      <c r="G2" s="59"/>
      <c r="H2" s="59"/>
      <c r="I2" s="59"/>
      <c r="J2" s="59"/>
      <c r="K2" s="59"/>
      <c r="M2" s="150" t="s">
        <v>64</v>
      </c>
      <c r="N2" s="151"/>
    </row>
    <row r="3" spans="2:16" x14ac:dyDescent="0.25">
      <c r="M3" s="152"/>
      <c r="N3" s="153"/>
    </row>
    <row r="4" spans="2:16" ht="34.5" customHeight="1" x14ac:dyDescent="0.3">
      <c r="B4" s="39" t="s">
        <v>55</v>
      </c>
      <c r="C4" s="1"/>
      <c r="D4" s="155" t="s">
        <v>171</v>
      </c>
      <c r="E4" s="155"/>
      <c r="F4" s="155"/>
      <c r="G4" s="155"/>
      <c r="H4" s="155" t="s">
        <v>172</v>
      </c>
      <c r="I4" s="155"/>
      <c r="J4" s="155"/>
      <c r="K4" s="155"/>
    </row>
    <row r="5" spans="2:16" ht="16.5" x14ac:dyDescent="0.3">
      <c r="B5" s="106" t="s">
        <v>168</v>
      </c>
      <c r="C5" s="30" t="s">
        <v>56</v>
      </c>
      <c r="D5" s="103" t="s">
        <v>229</v>
      </c>
      <c r="E5" s="103" t="s">
        <v>230</v>
      </c>
      <c r="F5" s="104" t="s">
        <v>231</v>
      </c>
      <c r="G5" s="104" t="s">
        <v>232</v>
      </c>
      <c r="H5" s="105" t="s">
        <v>229</v>
      </c>
      <c r="I5" s="105" t="s">
        <v>230</v>
      </c>
      <c r="J5" s="105" t="s">
        <v>231</v>
      </c>
      <c r="K5" s="105" t="s">
        <v>232</v>
      </c>
    </row>
    <row r="6" spans="2:16" ht="16.5" x14ac:dyDescent="0.3">
      <c r="B6" s="106" t="s">
        <v>173</v>
      </c>
      <c r="C6" s="102" t="s">
        <v>174</v>
      </c>
      <c r="D6" s="105">
        <v>12</v>
      </c>
      <c r="E6" s="105">
        <v>12</v>
      </c>
      <c r="F6" s="105">
        <v>12</v>
      </c>
      <c r="G6" s="105">
        <v>12</v>
      </c>
      <c r="H6" s="105">
        <v>12</v>
      </c>
      <c r="I6" s="105">
        <v>12</v>
      </c>
      <c r="J6" s="105">
        <v>12</v>
      </c>
      <c r="K6" s="105">
        <v>12</v>
      </c>
      <c r="L6" s="2"/>
    </row>
    <row r="7" spans="2:16" ht="16.5" x14ac:dyDescent="0.3">
      <c r="B7" s="33" t="s">
        <v>59</v>
      </c>
      <c r="C7" s="6"/>
      <c r="D7" s="6"/>
      <c r="E7" s="6"/>
      <c r="F7" s="6"/>
      <c r="G7" s="6"/>
      <c r="H7" s="6"/>
      <c r="I7" s="6"/>
      <c r="J7" s="6"/>
      <c r="K7" s="6"/>
      <c r="L7" s="2"/>
    </row>
    <row r="8" spans="2:16" ht="16.5" x14ac:dyDescent="0.3">
      <c r="B8" s="47">
        <v>1</v>
      </c>
      <c r="C8" s="2" t="s">
        <v>32</v>
      </c>
      <c r="D8" s="99"/>
      <c r="E8" s="99"/>
      <c r="F8" s="99"/>
      <c r="G8" s="99"/>
      <c r="H8" s="5">
        <v>26878.506040089167</v>
      </c>
      <c r="I8" s="5">
        <v>24088.70252415811</v>
      </c>
      <c r="J8" s="5">
        <v>27183.002361459025</v>
      </c>
      <c r="K8" s="5">
        <v>26992.414721604251</v>
      </c>
      <c r="L8" s="2"/>
    </row>
    <row r="9" spans="2:16" ht="16.5" x14ac:dyDescent="0.3">
      <c r="B9" s="33" t="s">
        <v>58</v>
      </c>
      <c r="C9" s="6"/>
      <c r="D9" s="57"/>
      <c r="E9" s="57"/>
      <c r="F9" s="57"/>
      <c r="G9" s="57"/>
      <c r="H9" s="57"/>
      <c r="I9" s="57"/>
      <c r="J9" s="57"/>
      <c r="K9" s="57"/>
      <c r="L9" s="2"/>
    </row>
    <row r="10" spans="2:16" ht="16.5" x14ac:dyDescent="0.3">
      <c r="B10" s="47">
        <v>2</v>
      </c>
      <c r="C10" s="12" t="s">
        <v>219</v>
      </c>
      <c r="D10" s="129">
        <v>51709.358761000003</v>
      </c>
      <c r="E10" s="129">
        <v>48521.916284367428</v>
      </c>
      <c r="F10" s="129">
        <v>53014.707592729348</v>
      </c>
      <c r="G10" s="129">
        <v>53805.4253126478</v>
      </c>
      <c r="H10" s="129">
        <v>3393.6205838333335</v>
      </c>
      <c r="I10" s="129">
        <v>3215.0165093270762</v>
      </c>
      <c r="J10" s="129">
        <v>3561.4380736073103</v>
      </c>
      <c r="K10" s="129">
        <v>3657.192430519779</v>
      </c>
      <c r="L10" s="2"/>
      <c r="N10" s="69"/>
      <c r="O10" s="69"/>
      <c r="P10" s="69"/>
    </row>
    <row r="11" spans="2:16" ht="16.5" x14ac:dyDescent="0.3">
      <c r="B11" s="47">
        <v>3</v>
      </c>
      <c r="C11" s="24" t="s">
        <v>33</v>
      </c>
      <c r="D11" s="129">
        <v>39131.798052500002</v>
      </c>
      <c r="E11" s="129">
        <v>36363.689945809994</v>
      </c>
      <c r="F11" s="129">
        <v>39099.773830473328</v>
      </c>
      <c r="G11" s="129">
        <v>39188.582371436671</v>
      </c>
      <c r="H11" s="129">
        <v>1956.5899026250001</v>
      </c>
      <c r="I11" s="129">
        <v>1818.1844972905003</v>
      </c>
      <c r="J11" s="129">
        <v>1954.9886915236666</v>
      </c>
      <c r="K11" s="129">
        <v>1959.4291185718337</v>
      </c>
      <c r="L11" s="2"/>
    </row>
    <row r="12" spans="2:16" ht="16.5" x14ac:dyDescent="0.3">
      <c r="B12" s="47">
        <v>4</v>
      </c>
      <c r="C12" s="24" t="s">
        <v>34</v>
      </c>
      <c r="D12" s="129">
        <v>12577.560708499999</v>
      </c>
      <c r="E12" s="129">
        <v>12158.226338557424</v>
      </c>
      <c r="F12" s="129">
        <v>13914.933762256022</v>
      </c>
      <c r="G12" s="129">
        <v>14616.842941211129</v>
      </c>
      <c r="H12" s="129">
        <v>1437.0306812083334</v>
      </c>
      <c r="I12" s="129">
        <v>1396.8320120365759</v>
      </c>
      <c r="J12" s="129">
        <v>1606.449382083644</v>
      </c>
      <c r="K12" s="129">
        <v>1697.7633119479458</v>
      </c>
      <c r="L12" s="2"/>
    </row>
    <row r="13" spans="2:16" ht="16.5" x14ac:dyDescent="0.3">
      <c r="B13" s="47">
        <v>5</v>
      </c>
      <c r="C13" s="2" t="s">
        <v>35</v>
      </c>
      <c r="D13" s="129">
        <v>12726.674789794166</v>
      </c>
      <c r="E13" s="129">
        <v>11884.315955191667</v>
      </c>
      <c r="F13" s="129">
        <v>12005.076330315835</v>
      </c>
      <c r="G13" s="129">
        <v>12355.034104231667</v>
      </c>
      <c r="H13" s="129">
        <v>5958.4259518441668</v>
      </c>
      <c r="I13" s="129">
        <v>5588.7450293043339</v>
      </c>
      <c r="J13" s="129">
        <v>5743.716681720166</v>
      </c>
      <c r="K13" s="129">
        <v>6011.4693661831652</v>
      </c>
      <c r="L13" s="2"/>
    </row>
    <row r="14" spans="2:16" ht="33" x14ac:dyDescent="0.3">
      <c r="B14" s="47">
        <v>6</v>
      </c>
      <c r="C14" s="12" t="s">
        <v>36</v>
      </c>
      <c r="D14" s="130">
        <v>0</v>
      </c>
      <c r="E14" s="130">
        <v>0</v>
      </c>
      <c r="F14" s="130">
        <v>0</v>
      </c>
      <c r="G14" s="130">
        <v>0</v>
      </c>
      <c r="H14" s="130">
        <v>0</v>
      </c>
      <c r="I14" s="130">
        <v>0</v>
      </c>
      <c r="J14" s="130">
        <v>0</v>
      </c>
      <c r="K14" s="130">
        <v>0</v>
      </c>
      <c r="L14" s="2"/>
    </row>
    <row r="15" spans="2:16" ht="16.5" x14ac:dyDescent="0.3">
      <c r="B15" s="47">
        <v>7</v>
      </c>
      <c r="C15" s="2" t="s">
        <v>37</v>
      </c>
      <c r="D15" s="129">
        <v>12726.674789794166</v>
      </c>
      <c r="E15" s="129">
        <v>11884.315955191667</v>
      </c>
      <c r="F15" s="129">
        <v>12005.076330315835</v>
      </c>
      <c r="G15" s="129">
        <v>12355.034104231667</v>
      </c>
      <c r="H15" s="129">
        <v>5958.4259518441668</v>
      </c>
      <c r="I15" s="129">
        <v>5588.7450293043339</v>
      </c>
      <c r="J15" s="129">
        <v>5743.716681720166</v>
      </c>
      <c r="K15" s="129">
        <v>6011.4693661831652</v>
      </c>
      <c r="L15" s="69"/>
      <c r="M15" s="69"/>
      <c r="O15" s="69"/>
    </row>
    <row r="16" spans="2:16" ht="16.5" x14ac:dyDescent="0.3">
      <c r="B16" s="47">
        <v>8</v>
      </c>
      <c r="C16" s="2" t="s">
        <v>38</v>
      </c>
      <c r="D16" s="130">
        <v>0</v>
      </c>
      <c r="E16" s="130">
        <v>0</v>
      </c>
      <c r="F16" s="130">
        <v>0</v>
      </c>
      <c r="G16" s="130">
        <v>0</v>
      </c>
      <c r="H16" s="130">
        <v>0</v>
      </c>
      <c r="I16" s="130">
        <v>0</v>
      </c>
      <c r="J16" s="130">
        <v>0</v>
      </c>
      <c r="K16" s="130">
        <v>0</v>
      </c>
      <c r="L16" s="2"/>
    </row>
    <row r="17" spans="2:12" ht="16.5" x14ac:dyDescent="0.3">
      <c r="B17" s="47">
        <v>9</v>
      </c>
      <c r="C17" s="2" t="s">
        <v>39</v>
      </c>
      <c r="D17" s="131"/>
      <c r="E17" s="131"/>
      <c r="F17" s="131"/>
      <c r="G17" s="131"/>
      <c r="H17" s="129">
        <v>120.30104329916666</v>
      </c>
      <c r="I17" s="129">
        <v>187.22575994281908</v>
      </c>
      <c r="J17" s="129">
        <v>198.55709368102518</v>
      </c>
      <c r="K17" s="129">
        <v>216.23795023112521</v>
      </c>
      <c r="L17" s="2"/>
    </row>
    <row r="18" spans="2:12" ht="16.5" x14ac:dyDescent="0.3">
      <c r="B18" s="47">
        <v>10</v>
      </c>
      <c r="C18" s="2" t="s">
        <v>175</v>
      </c>
      <c r="D18" s="129">
        <v>26929.575965083332</v>
      </c>
      <c r="E18" s="129">
        <v>26513.530530914621</v>
      </c>
      <c r="F18" s="129">
        <v>25639.87314445126</v>
      </c>
      <c r="G18" s="129">
        <v>24921.441718253755</v>
      </c>
      <c r="H18" s="129">
        <v>2493.426672475</v>
      </c>
      <c r="I18" s="129">
        <v>2488.9702213434857</v>
      </c>
      <c r="J18" s="129">
        <v>2256.1489626192761</v>
      </c>
      <c r="K18" s="129">
        <v>2199.3705985212341</v>
      </c>
      <c r="L18" s="2"/>
    </row>
    <row r="19" spans="2:12" ht="33" x14ac:dyDescent="0.3">
      <c r="B19" s="47">
        <v>11</v>
      </c>
      <c r="C19" s="12" t="s">
        <v>176</v>
      </c>
      <c r="D19" s="129">
        <v>266.40135099999998</v>
      </c>
      <c r="E19" s="129">
        <v>266.6181299013694</v>
      </c>
      <c r="F19" s="129">
        <v>292.58403368636942</v>
      </c>
      <c r="G19" s="129">
        <v>286.36399275053606</v>
      </c>
      <c r="H19" s="129">
        <v>266.40135099999998</v>
      </c>
      <c r="I19" s="129">
        <v>266.6181299013694</v>
      </c>
      <c r="J19" s="129">
        <v>292.58403368636942</v>
      </c>
      <c r="K19" s="129">
        <v>286.36399275053606</v>
      </c>
      <c r="L19" s="2"/>
    </row>
    <row r="20" spans="2:12" ht="16.5" x14ac:dyDescent="0.3">
      <c r="B20" s="47">
        <v>12</v>
      </c>
      <c r="C20" s="2" t="s">
        <v>40</v>
      </c>
      <c r="D20" s="130">
        <v>0</v>
      </c>
      <c r="E20" s="130">
        <v>0</v>
      </c>
      <c r="F20" s="130">
        <v>0</v>
      </c>
      <c r="G20" s="130">
        <v>0</v>
      </c>
      <c r="H20" s="130">
        <v>0</v>
      </c>
      <c r="I20" s="130">
        <v>0</v>
      </c>
      <c r="J20" s="130">
        <v>0</v>
      </c>
      <c r="K20" s="130">
        <v>0</v>
      </c>
      <c r="L20" s="2"/>
    </row>
    <row r="21" spans="2:12" ht="16.5" x14ac:dyDescent="0.3">
      <c r="B21" s="47">
        <v>13</v>
      </c>
      <c r="C21" s="2" t="s">
        <v>41</v>
      </c>
      <c r="D21" s="129">
        <v>26663.174614083331</v>
      </c>
      <c r="E21" s="129">
        <v>26246.912401013247</v>
      </c>
      <c r="F21" s="129">
        <v>25347.28911076489</v>
      </c>
      <c r="G21" s="129">
        <v>24635.077725503215</v>
      </c>
      <c r="H21" s="129">
        <v>2227.0253214750001</v>
      </c>
      <c r="I21" s="129">
        <v>2222.352091442116</v>
      </c>
      <c r="J21" s="129">
        <v>1963.5649289329069</v>
      </c>
      <c r="K21" s="129">
        <v>1913.0066057706979</v>
      </c>
      <c r="L21" s="2"/>
    </row>
    <row r="22" spans="2:12" ht="16.5" x14ac:dyDescent="0.3">
      <c r="B22" s="47">
        <v>14</v>
      </c>
      <c r="C22" s="2" t="s">
        <v>42</v>
      </c>
      <c r="D22" s="129">
        <v>2384.7819711666666</v>
      </c>
      <c r="E22" s="129">
        <v>2360.0585663083334</v>
      </c>
      <c r="F22" s="129">
        <v>2592.2589856366667</v>
      </c>
      <c r="G22" s="129">
        <v>2571.0387127300005</v>
      </c>
      <c r="H22" s="129">
        <v>2384.7819711666666</v>
      </c>
      <c r="I22" s="129">
        <v>2360.0585663083334</v>
      </c>
      <c r="J22" s="129">
        <v>2592.2589856366667</v>
      </c>
      <c r="K22" s="129">
        <v>2571.0387127300005</v>
      </c>
      <c r="L22" s="2"/>
    </row>
    <row r="23" spans="2:12" ht="16.5" x14ac:dyDescent="0.3">
      <c r="B23" s="47">
        <v>15</v>
      </c>
      <c r="C23" s="2" t="s">
        <v>43</v>
      </c>
      <c r="D23" s="129">
        <v>0</v>
      </c>
      <c r="E23" s="129">
        <v>0</v>
      </c>
      <c r="F23" s="129">
        <v>0</v>
      </c>
      <c r="G23" s="129">
        <v>0</v>
      </c>
      <c r="H23" s="129">
        <v>0</v>
      </c>
      <c r="I23" s="129">
        <v>0</v>
      </c>
      <c r="J23" s="129">
        <v>0</v>
      </c>
      <c r="K23" s="129">
        <v>0</v>
      </c>
      <c r="L23" s="2"/>
    </row>
    <row r="24" spans="2:12" ht="16.5" x14ac:dyDescent="0.3">
      <c r="B24" s="47">
        <v>16</v>
      </c>
      <c r="C24" s="2" t="s">
        <v>60</v>
      </c>
      <c r="D24" s="131"/>
      <c r="E24" s="131"/>
      <c r="F24" s="131"/>
      <c r="G24" s="131"/>
      <c r="H24" s="129">
        <v>14350.556222618332</v>
      </c>
      <c r="I24" s="129">
        <v>13840.016086226047</v>
      </c>
      <c r="J24" s="129">
        <v>14352.119797264444</v>
      </c>
      <c r="K24" s="129">
        <v>14655.309058185307</v>
      </c>
      <c r="L24" s="2"/>
    </row>
    <row r="25" spans="2:12" ht="16.5" x14ac:dyDescent="0.3">
      <c r="B25" s="33" t="s">
        <v>57</v>
      </c>
      <c r="C25" s="6"/>
      <c r="D25" s="132"/>
      <c r="E25" s="132"/>
      <c r="F25" s="132"/>
      <c r="G25" s="132"/>
      <c r="H25" s="132"/>
      <c r="I25" s="132"/>
      <c r="J25" s="132"/>
      <c r="K25" s="132"/>
      <c r="L25" s="2"/>
    </row>
    <row r="26" spans="2:12" ht="16.5" x14ac:dyDescent="0.3">
      <c r="B26" s="47">
        <v>17</v>
      </c>
      <c r="C26" s="2" t="s">
        <v>177</v>
      </c>
      <c r="D26" s="129">
        <v>12942.992436333334</v>
      </c>
      <c r="E26" s="129">
        <v>10769.886263483333</v>
      </c>
      <c r="F26" s="129">
        <v>13366.272257136523</v>
      </c>
      <c r="G26" s="129">
        <v>12925.864889567358</v>
      </c>
      <c r="H26" s="129">
        <v>1445.7976712241668</v>
      </c>
      <c r="I26" s="129">
        <v>1406.8634047455919</v>
      </c>
      <c r="J26" s="129">
        <v>1283.2389086069702</v>
      </c>
      <c r="K26" s="129">
        <v>1264.9826557623203</v>
      </c>
      <c r="L26" s="2"/>
    </row>
    <row r="27" spans="2:12" ht="16.5" x14ac:dyDescent="0.3">
      <c r="B27" s="47">
        <v>18</v>
      </c>
      <c r="C27" s="2" t="s">
        <v>47</v>
      </c>
      <c r="D27" s="129">
        <v>782.31864916666666</v>
      </c>
      <c r="E27" s="129">
        <v>698.64210494999998</v>
      </c>
      <c r="F27" s="129">
        <v>667.59554442249987</v>
      </c>
      <c r="G27" s="129">
        <v>633.5236541708332</v>
      </c>
      <c r="H27" s="129">
        <v>591.01422420833342</v>
      </c>
      <c r="I27" s="129">
        <v>510.12499311124992</v>
      </c>
      <c r="J27" s="129">
        <v>502.99874521874983</v>
      </c>
      <c r="K27" s="129">
        <v>484.47037123833326</v>
      </c>
      <c r="L27" s="2"/>
    </row>
    <row r="28" spans="2:12" ht="16.5" x14ac:dyDescent="0.3">
      <c r="B28" s="47">
        <v>19</v>
      </c>
      <c r="C28" s="2" t="s">
        <v>48</v>
      </c>
      <c r="D28" s="129">
        <v>6722.602085333333</v>
      </c>
      <c r="E28" s="129">
        <v>5892.4216216588811</v>
      </c>
      <c r="F28" s="129">
        <v>7162.0773891222143</v>
      </c>
      <c r="G28" s="129">
        <v>7155.6487361163827</v>
      </c>
      <c r="H28" s="129">
        <v>1461.2249825333336</v>
      </c>
      <c r="I28" s="129">
        <v>1298.6166942102145</v>
      </c>
      <c r="J28" s="129">
        <v>1545.8385822488813</v>
      </c>
      <c r="K28" s="129">
        <v>1555.4177522517148</v>
      </c>
      <c r="L28" s="2"/>
    </row>
    <row r="29" spans="2:12" ht="49.5" customHeight="1" x14ac:dyDescent="0.3">
      <c r="B29" s="47" t="s">
        <v>30</v>
      </c>
      <c r="C29" s="12" t="s">
        <v>178</v>
      </c>
      <c r="D29" s="131"/>
      <c r="E29" s="131"/>
      <c r="F29" s="131"/>
      <c r="G29" s="131"/>
      <c r="H29" s="130">
        <v>0</v>
      </c>
      <c r="I29" s="130">
        <v>0</v>
      </c>
      <c r="J29" s="130">
        <v>0</v>
      </c>
      <c r="K29" s="130">
        <v>0</v>
      </c>
      <c r="L29" s="2"/>
    </row>
    <row r="30" spans="2:12" ht="16.5" x14ac:dyDescent="0.3">
      <c r="B30" s="47" t="s">
        <v>31</v>
      </c>
      <c r="C30" s="2" t="s">
        <v>62</v>
      </c>
      <c r="D30" s="131"/>
      <c r="E30" s="131"/>
      <c r="F30" s="131"/>
      <c r="G30" s="131"/>
      <c r="H30" s="130">
        <v>0</v>
      </c>
      <c r="I30" s="130">
        <v>0</v>
      </c>
      <c r="J30" s="130">
        <v>0</v>
      </c>
      <c r="K30" s="130">
        <v>0</v>
      </c>
      <c r="L30" s="2"/>
    </row>
    <row r="31" spans="2:12" ht="16.5" x14ac:dyDescent="0.3">
      <c r="B31" s="47">
        <v>20</v>
      </c>
      <c r="C31" s="2" t="s">
        <v>61</v>
      </c>
      <c r="D31" s="129">
        <v>20447.913170833333</v>
      </c>
      <c r="E31" s="129">
        <v>17360.949990092216</v>
      </c>
      <c r="F31" s="129">
        <v>21195.945190681236</v>
      </c>
      <c r="G31" s="129">
        <v>20715.037279854576</v>
      </c>
      <c r="H31" s="129">
        <v>3498.0368779658338</v>
      </c>
      <c r="I31" s="129">
        <v>3215.6050920670568</v>
      </c>
      <c r="J31" s="129">
        <v>3332.0762360746012</v>
      </c>
      <c r="K31" s="129">
        <v>3304.8707792523678</v>
      </c>
      <c r="L31" s="2"/>
    </row>
    <row r="32" spans="2:12" ht="16.5" x14ac:dyDescent="0.3">
      <c r="B32" s="47" t="s">
        <v>44</v>
      </c>
      <c r="C32" s="2" t="s">
        <v>179</v>
      </c>
      <c r="D32" s="130">
        <v>0</v>
      </c>
      <c r="E32" s="130">
        <v>0</v>
      </c>
      <c r="F32" s="130">
        <v>0</v>
      </c>
      <c r="G32" s="130">
        <v>0</v>
      </c>
      <c r="H32" s="130">
        <v>0</v>
      </c>
      <c r="I32" s="130">
        <v>0</v>
      </c>
      <c r="J32" s="130">
        <v>0</v>
      </c>
      <c r="K32" s="130">
        <v>0</v>
      </c>
      <c r="L32" s="2"/>
    </row>
    <row r="33" spans="2:12" ht="16.5" x14ac:dyDescent="0.3">
      <c r="B33" s="47" t="s">
        <v>45</v>
      </c>
      <c r="C33" s="2" t="s">
        <v>180</v>
      </c>
      <c r="D33" s="130">
        <v>0</v>
      </c>
      <c r="E33" s="130">
        <v>0</v>
      </c>
      <c r="F33" s="130">
        <v>0</v>
      </c>
      <c r="G33" s="130">
        <v>0</v>
      </c>
      <c r="H33" s="130">
        <v>0</v>
      </c>
      <c r="I33" s="130">
        <v>0</v>
      </c>
      <c r="J33" s="130">
        <v>0</v>
      </c>
      <c r="K33" s="130">
        <v>0</v>
      </c>
      <c r="L33" s="2"/>
    </row>
    <row r="34" spans="2:12" ht="16.5" x14ac:dyDescent="0.3">
      <c r="B34" s="47" t="s">
        <v>46</v>
      </c>
      <c r="C34" s="2" t="s">
        <v>49</v>
      </c>
      <c r="D34" s="129">
        <v>20447.913170833333</v>
      </c>
      <c r="E34" s="129">
        <v>17360.949990092216</v>
      </c>
      <c r="F34" s="129">
        <v>21195.945190681236</v>
      </c>
      <c r="G34" s="129">
        <v>20715.037279854576</v>
      </c>
      <c r="H34" s="129">
        <v>3498.0368779658338</v>
      </c>
      <c r="I34" s="129">
        <v>3215.6050920670568</v>
      </c>
      <c r="J34" s="129">
        <v>3332.0762360746012</v>
      </c>
      <c r="K34" s="129">
        <v>3304.8707792523678</v>
      </c>
    </row>
    <row r="35" spans="2:12" ht="16.5" x14ac:dyDescent="0.3">
      <c r="B35" s="33" t="s">
        <v>63</v>
      </c>
      <c r="C35" s="6"/>
      <c r="D35" s="133"/>
      <c r="E35" s="133"/>
      <c r="F35" s="133"/>
      <c r="G35" s="133"/>
      <c r="H35" s="156" t="s">
        <v>63</v>
      </c>
      <c r="I35" s="156"/>
      <c r="J35" s="156"/>
      <c r="K35" s="156"/>
    </row>
    <row r="36" spans="2:12" ht="16.5" x14ac:dyDescent="0.25">
      <c r="B36" s="54">
        <v>21</v>
      </c>
      <c r="C36" s="28" t="s">
        <v>50</v>
      </c>
      <c r="D36" s="131"/>
      <c r="E36" s="131"/>
      <c r="F36" s="131"/>
      <c r="G36" s="131"/>
      <c r="H36" s="129">
        <v>26878.506040089167</v>
      </c>
      <c r="I36" s="129">
        <v>24088.70252415811</v>
      </c>
      <c r="J36" s="129">
        <v>27183.002361459025</v>
      </c>
      <c r="K36" s="129">
        <v>26992.414721604251</v>
      </c>
    </row>
    <row r="37" spans="2:12" ht="16.5" x14ac:dyDescent="0.25">
      <c r="B37" s="54">
        <v>22</v>
      </c>
      <c r="C37" s="28" t="s">
        <v>51</v>
      </c>
      <c r="D37" s="131"/>
      <c r="E37" s="131"/>
      <c r="F37" s="131"/>
      <c r="G37" s="131"/>
      <c r="H37" s="129">
        <v>10852.519344652499</v>
      </c>
      <c r="I37" s="129">
        <v>10624.41099415899</v>
      </c>
      <c r="J37" s="129">
        <v>11020.043561189843</v>
      </c>
      <c r="K37" s="129">
        <v>11350.438278932937</v>
      </c>
    </row>
    <row r="38" spans="2:12" ht="16.5" x14ac:dyDescent="0.25">
      <c r="B38" s="54">
        <v>23</v>
      </c>
      <c r="C38" s="28" t="s">
        <v>52</v>
      </c>
      <c r="D38" s="131"/>
      <c r="E38" s="131"/>
      <c r="F38" s="131"/>
      <c r="G38" s="131"/>
      <c r="H38" s="129">
        <v>247.67065771998244</v>
      </c>
      <c r="I38" s="129">
        <v>226.72976918345324</v>
      </c>
      <c r="J38" s="129">
        <v>246.66873783685895</v>
      </c>
      <c r="K38" s="129">
        <v>237.80944892413288</v>
      </c>
    </row>
    <row r="39" spans="2:12" ht="16.5" x14ac:dyDescent="0.25">
      <c r="B39" s="32"/>
    </row>
  </sheetData>
  <mergeCells count="4">
    <mergeCell ref="D4:G4"/>
    <mergeCell ref="H4:K4"/>
    <mergeCell ref="H35:K35"/>
    <mergeCell ref="M2:N3"/>
  </mergeCells>
  <hyperlinks>
    <hyperlink ref="M2:N3" location="Index!A1" display="Return to Index" xr:uid="{BF1AAB88-B93F-42FE-8DBF-33C9750368F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A2:G11"/>
  <sheetViews>
    <sheetView showGridLines="0" zoomScale="90" zoomScaleNormal="90" workbookViewId="0">
      <selection activeCell="B5" sqref="B5:D11"/>
    </sheetView>
  </sheetViews>
  <sheetFormatPr defaultRowHeight="15" x14ac:dyDescent="0.25"/>
  <cols>
    <col min="1" max="1" width="9.140625" style="81"/>
    <col min="2" max="2" width="8.140625" style="41" customWidth="1"/>
    <col min="3" max="3" width="53.7109375" style="69" customWidth="1"/>
    <col min="4" max="4" width="157.140625" style="69" customWidth="1"/>
    <col min="5" max="16384" width="9.140625" style="69"/>
  </cols>
  <sheetData>
    <row r="2" spans="2:7" ht="18.75" customHeight="1" x14ac:dyDescent="0.25">
      <c r="B2" s="157" t="s">
        <v>195</v>
      </c>
      <c r="C2" s="157"/>
      <c r="D2" s="157"/>
      <c r="F2" s="150" t="s">
        <v>64</v>
      </c>
      <c r="G2" s="151"/>
    </row>
    <row r="3" spans="2:7" x14ac:dyDescent="0.25">
      <c r="F3" s="152"/>
      <c r="G3" s="153"/>
    </row>
    <row r="4" spans="2:7" ht="34.5" customHeight="1" x14ac:dyDescent="0.3">
      <c r="B4" s="39" t="s">
        <v>233</v>
      </c>
      <c r="C4" s="1"/>
      <c r="D4" s="100"/>
    </row>
    <row r="5" spans="2:7" ht="66" customHeight="1" x14ac:dyDescent="0.25">
      <c r="B5" s="119" t="s">
        <v>181</v>
      </c>
      <c r="C5" s="120" t="s">
        <v>182</v>
      </c>
      <c r="D5" s="120" t="s">
        <v>234</v>
      </c>
    </row>
    <row r="6" spans="2:7" ht="33" customHeight="1" x14ac:dyDescent="0.3">
      <c r="B6" s="119" t="s">
        <v>183</v>
      </c>
      <c r="C6" s="120" t="s">
        <v>184</v>
      </c>
      <c r="D6" s="120" t="s">
        <v>208</v>
      </c>
      <c r="E6" s="2"/>
    </row>
    <row r="7" spans="2:7" ht="148.5" customHeight="1" x14ac:dyDescent="0.3">
      <c r="B7" s="119" t="s">
        <v>185</v>
      </c>
      <c r="C7" s="121" t="s">
        <v>186</v>
      </c>
      <c r="D7" s="122" t="s">
        <v>209</v>
      </c>
      <c r="E7" s="2"/>
    </row>
    <row r="8" spans="2:7" ht="132" customHeight="1" x14ac:dyDescent="0.3">
      <c r="B8" s="123" t="s">
        <v>187</v>
      </c>
      <c r="C8" s="121" t="s">
        <v>188</v>
      </c>
      <c r="D8" s="122" t="s">
        <v>210</v>
      </c>
      <c r="E8" s="2"/>
    </row>
    <row r="9" spans="2:7" ht="153.75" customHeight="1" x14ac:dyDescent="0.3">
      <c r="B9" s="119" t="s">
        <v>189</v>
      </c>
      <c r="C9" s="122" t="s">
        <v>190</v>
      </c>
      <c r="D9" s="122" t="s">
        <v>211</v>
      </c>
      <c r="E9" s="2"/>
    </row>
    <row r="10" spans="2:7" ht="110.25" customHeight="1" x14ac:dyDescent="0.3">
      <c r="B10" s="124" t="s">
        <v>191</v>
      </c>
      <c r="C10" s="125" t="s">
        <v>192</v>
      </c>
      <c r="D10" s="122" t="s">
        <v>212</v>
      </c>
      <c r="E10" s="2"/>
    </row>
    <row r="11" spans="2:7" ht="66" customHeight="1" x14ac:dyDescent="0.3">
      <c r="B11" s="124" t="s">
        <v>193</v>
      </c>
      <c r="C11" s="126" t="s">
        <v>194</v>
      </c>
      <c r="D11" s="122" t="s">
        <v>213</v>
      </c>
      <c r="E11" s="2"/>
    </row>
  </sheetData>
  <mergeCells count="2">
    <mergeCell ref="F2:G3"/>
    <mergeCell ref="B2:D2"/>
  </mergeCells>
  <hyperlinks>
    <hyperlink ref="F2:G3" location="Index!A1" display="Return to Index" xr:uid="{696ECF01-44D7-44F3-AE41-7571758BCF5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Disclaimer</vt:lpstr>
      <vt:lpstr>Attestation</vt:lpstr>
      <vt:lpstr>Index</vt: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Jacob Ryberg Pedersen</cp:lastModifiedBy>
  <cp:lastPrinted>2020-01-06T08:05:25Z</cp:lastPrinted>
  <dcterms:created xsi:type="dcterms:W3CDTF">2019-01-21T09:35:48Z</dcterms:created>
  <dcterms:modified xsi:type="dcterms:W3CDTF">2022-11-02T08:30:31Z</dcterms:modified>
</cp:coreProperties>
</file>